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4\"/>
    </mc:Choice>
  </mc:AlternateContent>
  <xr:revisionPtr revIDLastSave="0" documentId="13_ncr:1_{44A73985-169A-44B5-B6C4-D38D32E85B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pel des données" sheetId="1" r:id="rId1"/>
    <sheet name="Besoin de financement" sheetId="2" r:id="rId2"/>
    <sheet name="Plan de trésorerie (1)" sheetId="3" r:id="rId3"/>
    <sheet name="Plan de trésorerie (2)" sheetId="4" r:id="rId4"/>
    <sheet name="Plan de trésorerie (3)" sheetId="20" r:id="rId5"/>
    <sheet name="Comptes prévisionnels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5" l="1"/>
  <c r="C19" i="5"/>
  <c r="C18" i="5"/>
  <c r="E25" i="20"/>
  <c r="D25" i="20"/>
  <c r="C25" i="20"/>
  <c r="B25" i="20"/>
  <c r="E16" i="20"/>
  <c r="E14" i="20"/>
  <c r="D14" i="20"/>
  <c r="C14" i="20"/>
  <c r="B14" i="20"/>
  <c r="E13" i="20"/>
  <c r="D13" i="20"/>
  <c r="C13" i="20"/>
  <c r="B13" i="20"/>
  <c r="C7" i="20"/>
  <c r="E6" i="20"/>
  <c r="B14" i="2"/>
  <c r="C6" i="5"/>
  <c r="C7" i="5"/>
  <c r="D7" i="5"/>
  <c r="C9" i="5"/>
  <c r="D19" i="5"/>
  <c r="C20" i="5"/>
  <c r="D20" i="5"/>
  <c r="C29" i="5"/>
  <c r="D29" i="5"/>
  <c r="C30" i="5"/>
  <c r="C31" i="5"/>
  <c r="E6" i="3"/>
  <c r="C7" i="3"/>
  <c r="B12" i="3"/>
  <c r="C12" i="3"/>
  <c r="D12" i="3"/>
  <c r="E12" i="3"/>
  <c r="B13" i="3"/>
  <c r="C13" i="3"/>
  <c r="D13" i="3"/>
  <c r="E13" i="3"/>
  <c r="E15" i="3"/>
  <c r="B24" i="3"/>
  <c r="C24" i="3"/>
  <c r="D24" i="3"/>
  <c r="E24" i="3"/>
  <c r="E9" i="4"/>
  <c r="C10" i="4"/>
  <c r="B15" i="4"/>
  <c r="C15" i="4"/>
  <c r="D15" i="4"/>
  <c r="E15" i="4"/>
  <c r="B16" i="4"/>
  <c r="C16" i="4"/>
  <c r="D16" i="4"/>
  <c r="E16" i="4"/>
  <c r="E18" i="4"/>
  <c r="D12" i="1"/>
  <c r="B38" i="5" s="1"/>
  <c r="B47" i="1"/>
  <c r="C5" i="20" s="1"/>
  <c r="C9" i="20" s="1"/>
  <c r="B52" i="1"/>
  <c r="E12" i="20" s="1"/>
  <c r="D5" i="3" l="1"/>
  <c r="D8" i="3" s="1"/>
  <c r="C17" i="4"/>
  <c r="E8" i="4"/>
  <c r="D11" i="3"/>
  <c r="D16" i="3" s="1"/>
  <c r="D18" i="3" s="1"/>
  <c r="D5" i="20"/>
  <c r="D9" i="20" s="1"/>
  <c r="C15" i="20"/>
  <c r="B12" i="20"/>
  <c r="B17" i="20" s="1"/>
  <c r="B14" i="4"/>
  <c r="B19" i="4" s="1"/>
  <c r="C11" i="1"/>
  <c r="B8" i="4" s="1"/>
  <c r="B11" i="4" s="1"/>
  <c r="E14" i="4"/>
  <c r="E19" i="4" s="1"/>
  <c r="D8" i="4"/>
  <c r="D11" i="4" s="1"/>
  <c r="C5" i="3"/>
  <c r="C11" i="3"/>
  <c r="E5" i="20"/>
  <c r="E9" i="20" s="1"/>
  <c r="C12" i="20"/>
  <c r="D14" i="4"/>
  <c r="D19" i="4" s="1"/>
  <c r="D21" i="4" s="1"/>
  <c r="C8" i="4"/>
  <c r="C11" i="4" s="1"/>
  <c r="C14" i="3"/>
  <c r="C16" i="3" s="1"/>
  <c r="D8" i="5"/>
  <c r="B5" i="3"/>
  <c r="B8" i="3" s="1"/>
  <c r="B11" i="3"/>
  <c r="B16" i="3" s="1"/>
  <c r="B5" i="20"/>
  <c r="B9" i="20" s="1"/>
  <c r="D12" i="20"/>
  <c r="D17" i="20" s="1"/>
  <c r="D11" i="1"/>
  <c r="B7" i="2" s="1"/>
  <c r="C14" i="4"/>
  <c r="C19" i="4" s="1"/>
  <c r="C8" i="5"/>
  <c r="C12" i="5" s="1"/>
  <c r="E5" i="3"/>
  <c r="E11" i="3"/>
  <c r="E16" i="3" s="1"/>
  <c r="E17" i="20"/>
  <c r="E11" i="4"/>
  <c r="E8" i="3"/>
  <c r="D23" i="5"/>
  <c r="C23" i="5" s="1"/>
  <c r="C8" i="3"/>
  <c r="B19" i="20" l="1"/>
  <c r="C17" i="20"/>
  <c r="C19" i="20" s="1"/>
  <c r="E19" i="20"/>
  <c r="B18" i="3"/>
  <c r="C21" i="4"/>
  <c r="B21" i="4"/>
  <c r="C15" i="1"/>
  <c r="D15" i="1" s="1"/>
  <c r="D13" i="1" s="1"/>
  <c r="C21" i="5"/>
  <c r="D30" i="5" s="1"/>
  <c r="D34" i="5" s="1"/>
  <c r="C32" i="5" s="1"/>
  <c r="D19" i="20"/>
  <c r="B21" i="2"/>
  <c r="B5" i="4"/>
  <c r="B23" i="4" s="1"/>
  <c r="E21" i="4"/>
  <c r="C18" i="3"/>
  <c r="E18" i="3"/>
  <c r="D9" i="5" l="1"/>
  <c r="D6" i="5" s="1"/>
  <c r="B39" i="5" s="1"/>
  <c r="B40" i="5" s="1"/>
  <c r="B21" i="3"/>
  <c r="B33" i="3"/>
  <c r="B30" i="3"/>
  <c r="B27" i="4"/>
  <c r="B26" i="4"/>
  <c r="C5" i="4"/>
  <c r="C23" i="4" s="1"/>
  <c r="D5" i="4" s="1"/>
  <c r="D23" i="4" s="1"/>
  <c r="D27" i="4" s="1"/>
  <c r="C21" i="3"/>
  <c r="C33" i="3" s="1"/>
  <c r="B22" i="20"/>
  <c r="C26" i="4"/>
  <c r="C27" i="4"/>
  <c r="B45" i="5"/>
  <c r="C34" i="5"/>
  <c r="D26" i="4"/>
  <c r="E5" i="4"/>
  <c r="E23" i="4" s="1"/>
  <c r="C30" i="3" l="1"/>
  <c r="D21" i="3"/>
  <c r="E21" i="3" s="1"/>
  <c r="D33" i="3"/>
  <c r="B31" i="20"/>
  <c r="B34" i="20"/>
  <c r="C22" i="20"/>
  <c r="D30" i="3"/>
  <c r="E26" i="4"/>
  <c r="E27" i="4"/>
  <c r="E30" i="3"/>
  <c r="D10" i="5" s="1"/>
  <c r="D12" i="5" s="1"/>
  <c r="E33" i="3"/>
  <c r="D22" i="20" l="1"/>
  <c r="C34" i="20"/>
  <c r="C31" i="20"/>
  <c r="D31" i="20" l="1"/>
  <c r="D34" i="20"/>
  <c r="E22" i="20"/>
  <c r="E34" i="20" l="1"/>
  <c r="E31" i="20"/>
</calcChain>
</file>

<file path=xl/sharedStrings.xml><?xml version="1.0" encoding="utf-8"?>
<sst xmlns="http://schemas.openxmlformats.org/spreadsheetml/2006/main" count="204" uniqueCount="120">
  <si>
    <t>Rappel des données:</t>
  </si>
  <si>
    <t xml:space="preserve"> </t>
  </si>
  <si>
    <t>ACTIF</t>
  </si>
  <si>
    <t>PASSIF</t>
  </si>
  <si>
    <t>Imn</t>
  </si>
  <si>
    <t>FP</t>
  </si>
  <si>
    <t>S</t>
  </si>
  <si>
    <t>DMLT</t>
  </si>
  <si>
    <t>CL</t>
  </si>
  <si>
    <t>FOU</t>
  </si>
  <si>
    <t>DIVd</t>
  </si>
  <si>
    <t>DEC</t>
  </si>
  <si>
    <t>TOTAL</t>
  </si>
  <si>
    <t>T1</t>
  </si>
  <si>
    <t>T2</t>
  </si>
  <si>
    <t>T3</t>
  </si>
  <si>
    <t>T4</t>
  </si>
  <si>
    <t>Ventes saisonnières</t>
  </si>
  <si>
    <t>Achats</t>
  </si>
  <si>
    <t>Autres charges</t>
  </si>
  <si>
    <t>Investissements</t>
  </si>
  <si>
    <t>* Informations comptables</t>
  </si>
  <si>
    <t>* Politique de dividendes</t>
  </si>
  <si>
    <t>* Crédits de trésorerie</t>
  </si>
  <si>
    <t>* Crédit à long terme</t>
  </si>
  <si>
    <t>BESOIN DE FINANCEMENT</t>
  </si>
  <si>
    <t>BF = BFR + DISmin = S + CL - FOU - DIVd + DISmin</t>
  </si>
  <si>
    <t xml:space="preserve"> BF =</t>
  </si>
  <si>
    <t>ENCAISSEMENTS</t>
  </si>
  <si>
    <t xml:space="preserve">  Ventes saisonnières</t>
  </si>
  <si>
    <t xml:space="preserve">  Ventes exceptionnelles</t>
  </si>
  <si>
    <t xml:space="preserve">  Cession d'actif</t>
  </si>
  <si>
    <t xml:space="preserve">  TOTAL ENCAISSEMENTS</t>
  </si>
  <si>
    <t>DECAISSEMENTS</t>
  </si>
  <si>
    <t xml:space="preserve">  Achats</t>
  </si>
  <si>
    <t xml:space="preserve">  Autres charges</t>
  </si>
  <si>
    <t xml:space="preserve">  Investissements</t>
  </si>
  <si>
    <t xml:space="preserve">  Dividendes payés</t>
  </si>
  <si>
    <t xml:space="preserve">  Remboursement de la dette à long terme</t>
  </si>
  <si>
    <t xml:space="preserve">  TOTAL DECAISSEMENTS</t>
  </si>
  <si>
    <t>VARIATION DE LA TRESORERIE</t>
  </si>
  <si>
    <t>A COURT TERME</t>
  </si>
  <si>
    <t>CREDITS A COURT TERME DISPONIBLES</t>
  </si>
  <si>
    <t xml:space="preserve">  Plafond du découvert</t>
  </si>
  <si>
    <t>PLACEMENTS A COURT TERME DISPONIBLES</t>
  </si>
  <si>
    <t xml:space="preserve">  Excédents de trésorerie</t>
  </si>
  <si>
    <t>CREDITS A COURT TERME UTILISES</t>
  </si>
  <si>
    <t xml:space="preserve">  Découvert utilisé</t>
  </si>
  <si>
    <t>PLACEMENTS A COURT TERME UTILISES</t>
  </si>
  <si>
    <t xml:space="preserve">  Excédents de trésorerie laissés sur le compte</t>
  </si>
  <si>
    <t>TRESORERIE (en début de trimestre)</t>
  </si>
  <si>
    <t>TRESORERIE (en fin de trimestre)</t>
  </si>
  <si>
    <t>COMPTE EN BANQUE</t>
  </si>
  <si>
    <t xml:space="preserve">  Compte débiteur (découvert)</t>
  </si>
  <si>
    <t xml:space="preserve">  Compte créditeur (excédents de trésorerie)</t>
  </si>
  <si>
    <t>CHARGES</t>
  </si>
  <si>
    <t>PRODUITS</t>
  </si>
  <si>
    <t>Ventes</t>
  </si>
  <si>
    <t>Charges</t>
  </si>
  <si>
    <t>DOT.AM.</t>
  </si>
  <si>
    <t>PVC</t>
  </si>
  <si>
    <t>BEN</t>
  </si>
  <si>
    <t>EMPLOIS</t>
  </si>
  <si>
    <t>RESSOURCES</t>
  </si>
  <si>
    <t>ACQ</t>
  </si>
  <si>
    <t>CESval</t>
  </si>
  <si>
    <t>DIVp</t>
  </si>
  <si>
    <t>CAF</t>
  </si>
  <si>
    <t>RDMLT</t>
  </si>
  <si>
    <t>Année N</t>
  </si>
  <si>
    <t>Année N+1</t>
  </si>
  <si>
    <t>Correction de l'exercice d'application : Entreprise TRESO</t>
  </si>
  <si>
    <r>
      <t>BF</t>
    </r>
    <r>
      <rPr>
        <vertAlign val="superscript"/>
        <sz val="12"/>
        <rFont val="Arial"/>
        <family val="2"/>
      </rPr>
      <t>LT</t>
    </r>
    <r>
      <rPr>
        <sz val="12"/>
        <rFont val="Arial"/>
        <family val="2"/>
      </rPr>
      <t xml:space="preserve"> = FR = FP + DLT - IMn</t>
    </r>
  </si>
  <si>
    <r>
      <t>BF</t>
    </r>
    <r>
      <rPr>
        <b/>
        <vertAlign val="superscript"/>
        <sz val="12"/>
        <color indexed="12"/>
        <rFont val="Arial"/>
        <family val="2"/>
      </rPr>
      <t>LT</t>
    </r>
    <r>
      <rPr>
        <b/>
        <sz val="12"/>
        <color indexed="12"/>
        <rFont val="Arial"/>
        <family val="2"/>
      </rPr>
      <t xml:space="preserve"> =</t>
    </r>
  </si>
  <si>
    <r>
      <t>BF</t>
    </r>
    <r>
      <rPr>
        <vertAlign val="superscript"/>
        <sz val="12"/>
        <rFont val="Arial"/>
        <family val="2"/>
      </rPr>
      <t>CT</t>
    </r>
    <r>
      <rPr>
        <sz val="12"/>
        <rFont val="Arial"/>
        <family val="2"/>
      </rPr>
      <t xml:space="preserve"> = DCTb - DISexc</t>
    </r>
  </si>
  <si>
    <r>
      <t>BF</t>
    </r>
    <r>
      <rPr>
        <b/>
        <vertAlign val="superscript"/>
        <sz val="12"/>
        <color indexed="12"/>
        <rFont val="Arial"/>
        <family val="2"/>
      </rPr>
      <t>CT</t>
    </r>
    <r>
      <rPr>
        <b/>
        <sz val="12"/>
        <color indexed="12"/>
        <rFont val="Arial"/>
        <family val="2"/>
      </rPr>
      <t xml:space="preserve"> = </t>
    </r>
  </si>
  <si>
    <t>Plan de trésorerie - Présentation 1</t>
  </si>
  <si>
    <t>Plan de trésorerie - Présentation 2</t>
  </si>
  <si>
    <t>Plan de trésorerie - Présentation 1 avec nouveau crédit à moyen long terme mis en place au début de T1 de l'année N+1</t>
  </si>
  <si>
    <t xml:space="preserve">  Sur nouveau crédit à moyen long terme</t>
  </si>
  <si>
    <t>Cours Gestion  financière - Séance 4 - Plans de trésorerie</t>
  </si>
  <si>
    <t xml:space="preserve"> Dividendes versés en T2</t>
  </si>
  <si>
    <t xml:space="preserve"> Dotation aux amortissements en N+1 </t>
  </si>
  <si>
    <t xml:space="preserve"> Variation des stocks en N+1</t>
  </si>
  <si>
    <t xml:space="preserve"> Taux de distribution en N+1</t>
  </si>
  <si>
    <t xml:space="preserve"> Taux du découvert</t>
  </si>
  <si>
    <t xml:space="preserve"> Plafond du découvert</t>
  </si>
  <si>
    <t xml:space="preserve"> Taux du crédit à long terme</t>
  </si>
  <si>
    <t xml:space="preserve"> Taux de rémunération des excédents</t>
  </si>
  <si>
    <t xml:space="preserve"> Paiement au comptant</t>
  </si>
  <si>
    <t xml:space="preserve"> Paiement à 3 mois (par chèques)</t>
  </si>
  <si>
    <t>* Placements de trésorerie</t>
  </si>
  <si>
    <t>* Politique clients</t>
  </si>
  <si>
    <t>* Politique fournisseurs</t>
  </si>
  <si>
    <t xml:space="preserve"> Paiement à 3 mois</t>
  </si>
  <si>
    <t xml:space="preserve"> Paiement à 6 mois</t>
  </si>
  <si>
    <t>* Autres informations</t>
  </si>
  <si>
    <t xml:space="preserve"> Prix de revente de l'actif cédé en T2</t>
  </si>
  <si>
    <t xml:space="preserve"> Ventes exceptionnelles en T4</t>
  </si>
  <si>
    <t xml:space="preserve"> Valeur nette comptable de l'actif cédé en T2</t>
  </si>
  <si>
    <t xml:space="preserve"> Remboursement de la dette en T4</t>
  </si>
  <si>
    <t>Besoin de financement lié à l'exploitation</t>
  </si>
  <si>
    <t>Besoin de financement à long terme</t>
  </si>
  <si>
    <t>Besoin de financement à court terme</t>
  </si>
  <si>
    <t>DIS</t>
  </si>
  <si>
    <t xml:space="preserve"> Disponible minimum</t>
  </si>
  <si>
    <r>
      <rPr>
        <sz val="12"/>
        <color rgb="FF000000"/>
        <rFont val="Symbol"/>
        <family val="1"/>
        <charset val="2"/>
      </rPr>
      <t>D</t>
    </r>
    <r>
      <rPr>
        <sz val="12"/>
        <color indexed="8"/>
        <rFont val="Arial"/>
        <family val="2"/>
      </rPr>
      <t>FR</t>
    </r>
  </si>
  <si>
    <t>* Bilan fin d'année N</t>
  </si>
  <si>
    <t>* Réalisations trimestrielles pour l'année N / Prévisions trimestrielles pour l'année N+1</t>
  </si>
  <si>
    <t>Besoins de financement</t>
  </si>
  <si>
    <t>Comptes prévisionnels pour l'année N+1</t>
  </si>
  <si>
    <t>* Bilan en fin d'année N+1</t>
  </si>
  <si>
    <t>* Compte de résultat prévisionnel sur l'année N+1</t>
  </si>
  <si>
    <t>* Tableau de fiancement prévisionnel de l'année N+1</t>
  </si>
  <si>
    <t>* Variation du fonds de roulement à partir des bilans (avant affectation)</t>
  </si>
  <si>
    <t>FR à la fin de l'année N</t>
  </si>
  <si>
    <t>FR à la fin de l'année N+1</t>
  </si>
  <si>
    <r>
      <rPr>
        <b/>
        <sz val="12"/>
        <color rgb="FF000000"/>
        <rFont val="Symbol"/>
        <family val="1"/>
        <charset val="2"/>
      </rPr>
      <t>D</t>
    </r>
    <r>
      <rPr>
        <b/>
        <sz val="12"/>
        <color indexed="8"/>
        <rFont val="Arial"/>
        <family val="2"/>
      </rPr>
      <t>FR sur l'année N+1</t>
    </r>
  </si>
  <si>
    <t>* Variation du fonds de roulement à partir du tableau de financement</t>
  </si>
  <si>
    <r>
      <rPr>
        <sz val="12"/>
        <color rgb="FF000000"/>
        <rFont val="Symbol"/>
        <family val="1"/>
        <charset val="2"/>
      </rPr>
      <t>D</t>
    </r>
    <r>
      <rPr>
        <sz val="12"/>
        <color indexed="8"/>
        <rFont val="Arial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</si>
</sst>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rgb="FF000000"/>
      <name val="Symbol"/>
      <family val="1"/>
      <charset val="2"/>
    </font>
    <font>
      <sz val="12"/>
      <color indexed="8"/>
      <name val="Arial"/>
      <family val="1"/>
      <charset val="2"/>
    </font>
    <font>
      <b/>
      <sz val="12"/>
      <color rgb="FF000000"/>
      <name val="Symbol"/>
      <family val="1"/>
      <charset val="2"/>
    </font>
    <font>
      <b/>
      <sz val="12"/>
      <color indexed="8"/>
      <name val="Aria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Normal="100" workbookViewId="0"/>
  </sheetViews>
  <sheetFormatPr baseColWidth="10" defaultColWidth="8.90625" defaultRowHeight="21" customHeight="1"/>
  <cols>
    <col min="1" max="1" width="36.1796875" style="5" customWidth="1"/>
    <col min="2" max="16384" width="8.90625" style="5"/>
  </cols>
  <sheetData>
    <row r="1" spans="1:5" ht="21" customHeight="1">
      <c r="A1" s="4" t="s">
        <v>80</v>
      </c>
    </row>
    <row r="3" spans="1:5" ht="21" customHeight="1">
      <c r="A3" s="4" t="s">
        <v>71</v>
      </c>
    </row>
    <row r="4" spans="1:5" ht="21" customHeight="1">
      <c r="A4" s="6"/>
    </row>
    <row r="5" spans="1:5" ht="21" customHeight="1">
      <c r="A5" s="6" t="s">
        <v>0</v>
      </c>
    </row>
    <row r="6" spans="1:5" ht="21" customHeight="1">
      <c r="A6" s="5" t="s">
        <v>1</v>
      </c>
      <c r="B6" s="5" t="s">
        <v>1</v>
      </c>
    </row>
    <row r="7" spans="1:5" ht="21" customHeight="1">
      <c r="A7" s="6" t="s">
        <v>107</v>
      </c>
    </row>
    <row r="8" spans="1:5" ht="21" customHeight="1">
      <c r="B8" s="55" t="s">
        <v>2</v>
      </c>
      <c r="C8" s="57"/>
      <c r="D8" s="55" t="s">
        <v>3</v>
      </c>
      <c r="E8" s="57"/>
    </row>
    <row r="9" spans="1:5" ht="21" customHeight="1">
      <c r="B9" s="7" t="s">
        <v>4</v>
      </c>
      <c r="C9" s="8">
        <v>205</v>
      </c>
      <c r="D9" s="9">
        <v>165</v>
      </c>
      <c r="E9" s="10" t="s">
        <v>5</v>
      </c>
    </row>
    <row r="10" spans="1:5" ht="21" customHeight="1">
      <c r="B10" s="7" t="s">
        <v>6</v>
      </c>
      <c r="C10" s="8">
        <v>100</v>
      </c>
      <c r="D10" s="9">
        <v>110</v>
      </c>
      <c r="E10" s="10" t="s">
        <v>7</v>
      </c>
    </row>
    <row r="11" spans="1:5" ht="21" customHeight="1">
      <c r="B11" s="7" t="s">
        <v>8</v>
      </c>
      <c r="C11" s="11">
        <f>B47*E22</f>
        <v>40</v>
      </c>
      <c r="D11" s="12">
        <f>(B51+B52)*E23+B52*D23</f>
        <v>35</v>
      </c>
      <c r="E11" s="10" t="s">
        <v>9</v>
      </c>
    </row>
    <row r="12" spans="1:5" ht="21" customHeight="1">
      <c r="B12" s="7" t="s">
        <v>104</v>
      </c>
      <c r="C12" s="8">
        <v>5</v>
      </c>
      <c r="D12" s="12">
        <f>B32</f>
        <v>10</v>
      </c>
      <c r="E12" s="10" t="s">
        <v>10</v>
      </c>
    </row>
    <row r="13" spans="1:5" ht="21" customHeight="1">
      <c r="B13" s="7"/>
      <c r="C13" s="13"/>
      <c r="D13" s="12">
        <f>D15-SUM(D9:D12)</f>
        <v>30</v>
      </c>
      <c r="E13" s="10" t="s">
        <v>11</v>
      </c>
    </row>
    <row r="14" spans="1:5" ht="21" customHeight="1">
      <c r="B14" s="7"/>
      <c r="C14" s="13"/>
      <c r="D14" s="7"/>
      <c r="E14" s="14"/>
    </row>
    <row r="15" spans="1:5" ht="21" customHeight="1">
      <c r="B15" s="15" t="s">
        <v>12</v>
      </c>
      <c r="C15" s="16">
        <f>SUM(C9:C13)</f>
        <v>350</v>
      </c>
      <c r="D15" s="15">
        <f>C15</f>
        <v>350</v>
      </c>
      <c r="E15" s="17" t="s">
        <v>12</v>
      </c>
    </row>
    <row r="16" spans="1:5" ht="21" customHeight="1">
      <c r="E16" s="18"/>
    </row>
    <row r="17" spans="1:9" ht="21" customHeight="1">
      <c r="B17" s="5" t="s">
        <v>1</v>
      </c>
    </row>
    <row r="18" spans="1:9" ht="21" customHeight="1">
      <c r="A18" s="6" t="s">
        <v>108</v>
      </c>
    </row>
    <row r="19" spans="1:9" ht="21" customHeight="1">
      <c r="A19" s="6"/>
    </row>
    <row r="20" spans="1:9" ht="21" customHeight="1">
      <c r="A20" s="6"/>
      <c r="B20" s="55" t="s">
        <v>69</v>
      </c>
      <c r="C20" s="56"/>
      <c r="D20" s="56"/>
      <c r="E20" s="57"/>
      <c r="F20" s="55" t="s">
        <v>70</v>
      </c>
      <c r="G20" s="56"/>
      <c r="H20" s="56"/>
      <c r="I20" s="57"/>
    </row>
    <row r="21" spans="1:9" ht="21" customHeight="1">
      <c r="B21" s="19" t="s">
        <v>13</v>
      </c>
      <c r="C21" s="20" t="s">
        <v>14</v>
      </c>
      <c r="D21" s="20" t="s">
        <v>15</v>
      </c>
      <c r="E21" s="10" t="s">
        <v>16</v>
      </c>
      <c r="F21" s="19" t="s">
        <v>13</v>
      </c>
      <c r="G21" s="20" t="s">
        <v>14</v>
      </c>
      <c r="H21" s="20" t="s">
        <v>15</v>
      </c>
      <c r="I21" s="10" t="s">
        <v>16</v>
      </c>
    </row>
    <row r="22" spans="1:9" ht="21" customHeight="1">
      <c r="A22" s="5" t="s">
        <v>17</v>
      </c>
      <c r="B22" s="21">
        <v>80</v>
      </c>
      <c r="C22" s="22">
        <v>80</v>
      </c>
      <c r="D22" s="22">
        <v>110</v>
      </c>
      <c r="E22" s="23">
        <v>80</v>
      </c>
      <c r="F22" s="24">
        <v>80</v>
      </c>
      <c r="G22" s="25">
        <v>80</v>
      </c>
      <c r="H22" s="25">
        <v>110</v>
      </c>
      <c r="I22" s="26">
        <v>80</v>
      </c>
    </row>
    <row r="23" spans="1:9" ht="21" customHeight="1">
      <c r="A23" s="5" t="s">
        <v>18</v>
      </c>
      <c r="B23" s="21">
        <v>40</v>
      </c>
      <c r="C23" s="22">
        <v>40</v>
      </c>
      <c r="D23" s="22">
        <v>60</v>
      </c>
      <c r="E23" s="23">
        <v>40</v>
      </c>
      <c r="F23" s="24">
        <v>40</v>
      </c>
      <c r="G23" s="25">
        <v>40</v>
      </c>
      <c r="H23" s="25">
        <v>60</v>
      </c>
      <c r="I23" s="26">
        <v>40</v>
      </c>
    </row>
    <row r="24" spans="1:9" ht="21" customHeight="1">
      <c r="A24" s="5" t="s">
        <v>19</v>
      </c>
      <c r="B24" s="21">
        <v>20</v>
      </c>
      <c r="C24" s="22">
        <v>20</v>
      </c>
      <c r="D24" s="22">
        <v>40</v>
      </c>
      <c r="E24" s="23">
        <v>20</v>
      </c>
      <c r="F24" s="24">
        <v>20</v>
      </c>
      <c r="G24" s="25">
        <v>20</v>
      </c>
      <c r="H24" s="25">
        <v>40</v>
      </c>
      <c r="I24" s="26">
        <v>20</v>
      </c>
    </row>
    <row r="25" spans="1:9" ht="21" customHeight="1">
      <c r="A25" s="5" t="s">
        <v>20</v>
      </c>
      <c r="B25" s="27">
        <v>20</v>
      </c>
      <c r="C25" s="28">
        <v>20</v>
      </c>
      <c r="D25" s="28">
        <v>30</v>
      </c>
      <c r="E25" s="29">
        <v>20</v>
      </c>
      <c r="F25" s="30">
        <v>20</v>
      </c>
      <c r="G25" s="31">
        <v>20</v>
      </c>
      <c r="H25" s="31">
        <v>30</v>
      </c>
      <c r="I25" s="32">
        <v>20</v>
      </c>
    </row>
    <row r="26" spans="1:9" ht="21" customHeight="1">
      <c r="C26" s="33"/>
    </row>
    <row r="27" spans="1:9" ht="21" customHeight="1">
      <c r="A27" s="6" t="s">
        <v>21</v>
      </c>
      <c r="C27" s="33"/>
    </row>
    <row r="28" spans="1:9" ht="21" customHeight="1">
      <c r="A28" s="5" t="s">
        <v>82</v>
      </c>
      <c r="B28" s="34">
        <v>50</v>
      </c>
    </row>
    <row r="29" spans="1:9" ht="21" customHeight="1">
      <c r="A29" s="5" t="s">
        <v>83</v>
      </c>
      <c r="B29" s="34">
        <v>10</v>
      </c>
    </row>
    <row r="30" spans="1:9" ht="21" customHeight="1">
      <c r="C30" s="33"/>
    </row>
    <row r="31" spans="1:9" ht="21" customHeight="1">
      <c r="A31" s="6" t="s">
        <v>22</v>
      </c>
      <c r="C31" s="33"/>
    </row>
    <row r="32" spans="1:9" ht="21" customHeight="1">
      <c r="A32" s="5" t="s">
        <v>81</v>
      </c>
      <c r="B32" s="34">
        <v>10</v>
      </c>
      <c r="C32" s="33" t="s">
        <v>1</v>
      </c>
    </row>
    <row r="33" spans="1:4" ht="21" customHeight="1">
      <c r="A33" s="5" t="s">
        <v>84</v>
      </c>
      <c r="B33" s="35">
        <v>0.25</v>
      </c>
      <c r="C33" s="33"/>
    </row>
    <row r="34" spans="1:4" ht="21" customHeight="1">
      <c r="C34" s="33"/>
    </row>
    <row r="35" spans="1:4" ht="21" customHeight="1">
      <c r="A35" s="6" t="s">
        <v>23</v>
      </c>
    </row>
    <row r="36" spans="1:4" ht="21" customHeight="1">
      <c r="A36" s="5" t="s">
        <v>85</v>
      </c>
      <c r="B36" s="35">
        <v>0.14000000000000001</v>
      </c>
    </row>
    <row r="37" spans="1:4" ht="21" customHeight="1">
      <c r="A37" s="5" t="s">
        <v>86</v>
      </c>
      <c r="B37" s="34">
        <v>50</v>
      </c>
      <c r="D37" s="36"/>
    </row>
    <row r="38" spans="1:4" ht="21" customHeight="1">
      <c r="D38" s="36"/>
    </row>
    <row r="39" spans="1:4" ht="21" customHeight="1">
      <c r="A39" s="6" t="s">
        <v>24</v>
      </c>
      <c r="B39" s="33"/>
      <c r="D39" s="36"/>
    </row>
    <row r="40" spans="1:4" ht="21" customHeight="1">
      <c r="A40" s="5" t="s">
        <v>87</v>
      </c>
      <c r="B40" s="35">
        <v>0.1</v>
      </c>
    </row>
    <row r="41" spans="1:4" ht="21" customHeight="1">
      <c r="B41" s="33"/>
      <c r="D41" s="36"/>
    </row>
    <row r="42" spans="1:4" ht="21" customHeight="1">
      <c r="A42" s="6" t="s">
        <v>91</v>
      </c>
      <c r="B42" s="33"/>
      <c r="D42" s="36"/>
    </row>
    <row r="43" spans="1:4" ht="21" customHeight="1">
      <c r="A43" s="5" t="s">
        <v>88</v>
      </c>
      <c r="B43" s="35">
        <v>0.01</v>
      </c>
      <c r="D43" s="36"/>
    </row>
    <row r="45" spans="1:4" ht="21" customHeight="1">
      <c r="A45" s="6" t="s">
        <v>92</v>
      </c>
    </row>
    <row r="46" spans="1:4" ht="21" customHeight="1">
      <c r="A46" s="5" t="s">
        <v>89</v>
      </c>
      <c r="B46" s="35">
        <v>0.5</v>
      </c>
    </row>
    <row r="47" spans="1:4" ht="21" customHeight="1">
      <c r="A47" s="5" t="s">
        <v>90</v>
      </c>
      <c r="B47" s="37">
        <f>1-B46</f>
        <v>0.5</v>
      </c>
      <c r="C47" s="5" t="s">
        <v>1</v>
      </c>
    </row>
    <row r="48" spans="1:4" ht="21" customHeight="1">
      <c r="B48" s="35"/>
    </row>
    <row r="49" spans="1:3" ht="21" customHeight="1">
      <c r="A49" s="6" t="s">
        <v>93</v>
      </c>
    </row>
    <row r="50" spans="1:3" ht="21" customHeight="1">
      <c r="A50" s="5" t="s">
        <v>89</v>
      </c>
      <c r="B50" s="35">
        <v>0.5</v>
      </c>
    </row>
    <row r="51" spans="1:3" ht="21" customHeight="1">
      <c r="A51" s="5" t="s">
        <v>94</v>
      </c>
      <c r="B51" s="35">
        <v>0.25</v>
      </c>
      <c r="C51" s="5" t="s">
        <v>1</v>
      </c>
    </row>
    <row r="52" spans="1:3" ht="21" customHeight="1">
      <c r="A52" s="5" t="s">
        <v>95</v>
      </c>
      <c r="B52" s="37">
        <f>1-B50-B51</f>
        <v>0.25</v>
      </c>
      <c r="C52" s="5" t="s">
        <v>1</v>
      </c>
    </row>
    <row r="53" spans="1:3" ht="21" customHeight="1">
      <c r="B53" s="35"/>
    </row>
    <row r="54" spans="1:3" ht="21" customHeight="1">
      <c r="B54" s="35"/>
    </row>
    <row r="55" spans="1:3" ht="21" customHeight="1">
      <c r="A55" s="6" t="s">
        <v>96</v>
      </c>
    </row>
    <row r="56" spans="1:3" ht="21" customHeight="1">
      <c r="A56" s="5" t="s">
        <v>97</v>
      </c>
      <c r="B56" s="34">
        <v>30</v>
      </c>
      <c r="C56" s="5" t="s">
        <v>1</v>
      </c>
    </row>
    <row r="57" spans="1:3" ht="21" customHeight="1">
      <c r="A57" s="5" t="s">
        <v>99</v>
      </c>
      <c r="B57" s="34">
        <v>0</v>
      </c>
    </row>
    <row r="58" spans="1:3" ht="21" customHeight="1">
      <c r="A58" s="5" t="s">
        <v>98</v>
      </c>
      <c r="B58" s="34">
        <v>20</v>
      </c>
    </row>
    <row r="59" spans="1:3" ht="21" customHeight="1">
      <c r="A59" s="5" t="s">
        <v>100</v>
      </c>
      <c r="B59" s="34">
        <v>10</v>
      </c>
    </row>
    <row r="60" spans="1:3" ht="21" customHeight="1">
      <c r="A60" s="5" t="s">
        <v>105</v>
      </c>
      <c r="B60" s="34">
        <v>5</v>
      </c>
    </row>
  </sheetData>
  <mergeCells count="4">
    <mergeCell ref="B20:E20"/>
    <mergeCell ref="F20:I20"/>
    <mergeCell ref="B8:C8"/>
    <mergeCell ref="D8:E8"/>
  </mergeCells>
  <pageMargins left="0.75" right="0.75" top="1" bottom="1" header="0.5" footer="0.5"/>
  <pageSetup paperSize="9" orientation="portrait" horizontalDpi="300" verticalDpi="300" r:id="rId1"/>
  <headerFooter alignWithMargins="0"/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zoomScaleNormal="100" workbookViewId="0"/>
  </sheetViews>
  <sheetFormatPr baseColWidth="10" defaultColWidth="8.90625" defaultRowHeight="15"/>
  <cols>
    <col min="1" max="16384" width="8.90625" style="1"/>
  </cols>
  <sheetData>
    <row r="1" spans="1:2" ht="17.399999999999999">
      <c r="A1" s="2" t="s">
        <v>109</v>
      </c>
    </row>
    <row r="3" spans="1:2">
      <c r="A3" s="1" t="s">
        <v>101</v>
      </c>
    </row>
    <row r="5" spans="1:2">
      <c r="A5" s="1" t="s">
        <v>26</v>
      </c>
    </row>
    <row r="7" spans="1:2" ht="15.6">
      <c r="A7" s="3" t="s">
        <v>27</v>
      </c>
      <c r="B7" s="3">
        <f>'Rappel des données'!C10+'Rappel des données'!C11-'Rappel des données'!D11-'Rappel des données'!D12+'Rappel des données'!C12</f>
        <v>100</v>
      </c>
    </row>
    <row r="8" spans="1:2" ht="15.6">
      <c r="A8" s="3"/>
      <c r="B8" s="3"/>
    </row>
    <row r="10" spans="1:2">
      <c r="A10" s="1" t="s">
        <v>102</v>
      </c>
    </row>
    <row r="12" spans="1:2" ht="17.399999999999999">
      <c r="A12" s="1" t="s">
        <v>72</v>
      </c>
    </row>
    <row r="14" spans="1:2" ht="18">
      <c r="A14" s="3" t="s">
        <v>73</v>
      </c>
      <c r="B14" s="3">
        <f>'Rappel des données'!D9+'Rappel des données'!D10-'Rappel des données'!C9</f>
        <v>70</v>
      </c>
    </row>
    <row r="15" spans="1:2" ht="15.6">
      <c r="A15" s="3"/>
      <c r="B15" s="3"/>
    </row>
    <row r="17" spans="1:2">
      <c r="A17" s="1" t="s">
        <v>103</v>
      </c>
    </row>
    <row r="19" spans="1:2" ht="17.399999999999999">
      <c r="A19" s="1" t="s">
        <v>74</v>
      </c>
    </row>
    <row r="21" spans="1:2" ht="18">
      <c r="A21" s="3" t="s">
        <v>75</v>
      </c>
      <c r="B21" s="3">
        <f>'Rappel des données'!D13</f>
        <v>30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zoomScaleNormal="100" workbookViewId="0"/>
  </sheetViews>
  <sheetFormatPr baseColWidth="10" defaultColWidth="8.90625" defaultRowHeight="21" customHeight="1"/>
  <cols>
    <col min="1" max="1" width="39.81640625" style="5" customWidth="1"/>
    <col min="2" max="5" width="7.54296875" style="5" customWidth="1"/>
    <col min="6" max="16384" width="8.90625" style="5"/>
  </cols>
  <sheetData>
    <row r="1" spans="1:5" ht="21" customHeight="1">
      <c r="A1" s="4" t="s">
        <v>76</v>
      </c>
    </row>
    <row r="2" spans="1:5" ht="21" customHeight="1">
      <c r="A2" s="6"/>
    </row>
    <row r="3" spans="1:5" ht="21" customHeight="1">
      <c r="B3" s="18" t="s">
        <v>13</v>
      </c>
      <c r="C3" s="18" t="s">
        <v>14</v>
      </c>
      <c r="D3" s="18" t="s">
        <v>15</v>
      </c>
      <c r="E3" s="18" t="s">
        <v>16</v>
      </c>
    </row>
    <row r="4" spans="1:5" ht="21" customHeight="1">
      <c r="A4" s="38" t="s">
        <v>28</v>
      </c>
    </row>
    <row r="5" spans="1:5" ht="21" customHeight="1">
      <c r="A5" s="5" t="s">
        <v>29</v>
      </c>
      <c r="B5" s="39">
        <f>'Rappel des données'!$B$46*'Rappel des données'!F22+'Rappel des données'!$B$47*'Rappel des données'!E22</f>
        <v>80</v>
      </c>
      <c r="C5" s="39">
        <f>'Rappel des données'!$B$46*'Rappel des données'!G22+'Rappel des données'!$B$47*'Rappel des données'!F22</f>
        <v>80</v>
      </c>
      <c r="D5" s="39">
        <f>'Rappel des données'!$B$46*'Rappel des données'!H22+'Rappel des données'!$B$47*'Rappel des données'!G22</f>
        <v>95</v>
      </c>
      <c r="E5" s="39">
        <f>'Rappel des données'!$B$46*'Rappel des données'!I22+'Rappel des données'!$B$47*'Rappel des données'!H22</f>
        <v>95</v>
      </c>
    </row>
    <row r="6" spans="1:5" ht="21" customHeight="1">
      <c r="A6" s="5" t="s">
        <v>30</v>
      </c>
      <c r="B6" s="6"/>
      <c r="C6" s="39" t="s">
        <v>1</v>
      </c>
      <c r="D6" s="39"/>
      <c r="E6" s="39">
        <f>'Rappel des données'!B58</f>
        <v>20</v>
      </c>
    </row>
    <row r="7" spans="1:5" ht="21" customHeight="1">
      <c r="A7" s="5" t="s">
        <v>31</v>
      </c>
      <c r="B7" s="6"/>
      <c r="C7" s="39">
        <f>'Rappel des données'!B56</f>
        <v>30</v>
      </c>
      <c r="D7" s="39"/>
      <c r="E7" s="39"/>
    </row>
    <row r="8" spans="1:5" ht="21" customHeight="1">
      <c r="A8" s="38" t="s">
        <v>32</v>
      </c>
      <c r="B8" s="40">
        <f>SUM(B5:B7)</f>
        <v>80</v>
      </c>
      <c r="C8" s="40">
        <f>SUM(C5:C7)</f>
        <v>110</v>
      </c>
      <c r="D8" s="40">
        <f>SUM(D5:D7)</f>
        <v>95</v>
      </c>
      <c r="E8" s="40">
        <f>SUM(E5:E7)</f>
        <v>115</v>
      </c>
    </row>
    <row r="9" spans="1:5" ht="21" customHeight="1">
      <c r="B9" s="39"/>
      <c r="C9" s="39"/>
      <c r="D9" s="39"/>
      <c r="E9" s="39"/>
    </row>
    <row r="10" spans="1:5" ht="21" customHeight="1">
      <c r="A10" s="38" t="s">
        <v>33</v>
      </c>
      <c r="B10" s="39"/>
      <c r="C10" s="39"/>
      <c r="D10" s="39"/>
      <c r="E10" s="39"/>
    </row>
    <row r="11" spans="1:5" ht="21" customHeight="1">
      <c r="A11" s="5" t="s">
        <v>34</v>
      </c>
      <c r="B11" s="39">
        <f>'Rappel des données'!$B$50*'Rappel des données'!F23+'Rappel des données'!$B$51*'Rappel des données'!E23+'Rappel des données'!$B$52*'Rappel des données'!D23</f>
        <v>45</v>
      </c>
      <c r="C11" s="39">
        <f>'Rappel des données'!$B$50*'Rappel des données'!G23+'Rappel des données'!$B$51*'Rappel des données'!F23+'Rappel des données'!$B$52*'Rappel des données'!E23</f>
        <v>40</v>
      </c>
      <c r="D11" s="39">
        <f>'Rappel des données'!$B$50*'Rappel des données'!H23+'Rappel des données'!$B$51*'Rappel des données'!G23+'Rappel des données'!$B$52*'Rappel des données'!F23</f>
        <v>50</v>
      </c>
      <c r="E11" s="39">
        <f>'Rappel des données'!$B$50*'Rappel des données'!I23+'Rappel des données'!$B$51*'Rappel des données'!H23+'Rappel des données'!$B$52*'Rappel des données'!G23</f>
        <v>45</v>
      </c>
    </row>
    <row r="12" spans="1:5" ht="21" customHeight="1">
      <c r="A12" s="5" t="s">
        <v>35</v>
      </c>
      <c r="B12" s="39">
        <f>'Rappel des données'!B24</f>
        <v>20</v>
      </c>
      <c r="C12" s="39">
        <f>'Rappel des données'!C24</f>
        <v>20</v>
      </c>
      <c r="D12" s="39">
        <f>'Rappel des données'!D24</f>
        <v>40</v>
      </c>
      <c r="E12" s="39">
        <f>'Rappel des données'!E24</f>
        <v>20</v>
      </c>
    </row>
    <row r="13" spans="1:5" ht="21" customHeight="1">
      <c r="A13" s="5" t="s">
        <v>36</v>
      </c>
      <c r="B13" s="39">
        <f>'Rappel des données'!B25</f>
        <v>20</v>
      </c>
      <c r="C13" s="39">
        <f>'Rappel des données'!C25</f>
        <v>20</v>
      </c>
      <c r="D13" s="39">
        <f>'Rappel des données'!D25</f>
        <v>30</v>
      </c>
      <c r="E13" s="39">
        <f>'Rappel des données'!E25</f>
        <v>20</v>
      </c>
    </row>
    <row r="14" spans="1:5" ht="21" customHeight="1">
      <c r="A14" s="5" t="s">
        <v>37</v>
      </c>
      <c r="B14" s="39"/>
      <c r="C14" s="39">
        <f>'Rappel des données'!D12</f>
        <v>10</v>
      </c>
      <c r="D14" s="39"/>
      <c r="E14" s="39"/>
    </row>
    <row r="15" spans="1:5" ht="21" customHeight="1">
      <c r="A15" s="5" t="s">
        <v>38</v>
      </c>
      <c r="B15" s="39"/>
      <c r="C15" s="39"/>
      <c r="D15" s="39"/>
      <c r="E15" s="39">
        <f>'Rappel des données'!B59</f>
        <v>10</v>
      </c>
    </row>
    <row r="16" spans="1:5" ht="21" customHeight="1">
      <c r="A16" s="38" t="s">
        <v>39</v>
      </c>
      <c r="B16" s="40">
        <f>SUM(B11:B15)</f>
        <v>85</v>
      </c>
      <c r="C16" s="40">
        <f>SUM(C11:C15)</f>
        <v>90</v>
      </c>
      <c r="D16" s="40">
        <f>SUM(D11:D15)</f>
        <v>120</v>
      </c>
      <c r="E16" s="40">
        <f>SUM(E11:E15)</f>
        <v>95</v>
      </c>
    </row>
    <row r="17" spans="1:5" ht="21" customHeight="1">
      <c r="B17" s="39"/>
      <c r="C17" s="39"/>
      <c r="D17" s="39"/>
      <c r="E17" s="39"/>
    </row>
    <row r="18" spans="1:5" s="38" customFormat="1" ht="21" customHeight="1">
      <c r="A18" s="38" t="s">
        <v>40</v>
      </c>
      <c r="B18" s="40">
        <f>B8-B16</f>
        <v>-5</v>
      </c>
      <c r="C18" s="40">
        <f>C8-C16</f>
        <v>20</v>
      </c>
      <c r="D18" s="40">
        <f>D8-D16</f>
        <v>-25</v>
      </c>
      <c r="E18" s="40">
        <f>E8-E16</f>
        <v>20</v>
      </c>
    </row>
    <row r="19" spans="1:5" ht="21" customHeight="1">
      <c r="B19" s="39"/>
      <c r="C19" s="39"/>
      <c r="D19" s="39"/>
      <c r="E19" s="39"/>
    </row>
    <row r="20" spans="1:5" ht="21" customHeight="1">
      <c r="A20" s="38" t="s">
        <v>25</v>
      </c>
      <c r="B20" s="39"/>
      <c r="C20" s="39"/>
      <c r="D20" s="39"/>
      <c r="E20" s="39"/>
    </row>
    <row r="21" spans="1:5" ht="21" customHeight="1">
      <c r="A21" s="38" t="s">
        <v>41</v>
      </c>
      <c r="B21" s="40">
        <f>'Besoin de financement'!B21-B18</f>
        <v>35</v>
      </c>
      <c r="C21" s="40">
        <f>B21-C18</f>
        <v>15</v>
      </c>
      <c r="D21" s="40">
        <f>C21-D18</f>
        <v>40</v>
      </c>
      <c r="E21" s="40">
        <f>D21-E18</f>
        <v>20</v>
      </c>
    </row>
    <row r="22" spans="1:5" ht="21" customHeight="1">
      <c r="B22" s="6"/>
      <c r="C22" s="6"/>
      <c r="D22" s="6"/>
      <c r="E22" s="6"/>
    </row>
    <row r="23" spans="1:5" ht="21" customHeight="1">
      <c r="A23" s="41" t="s">
        <v>42</v>
      </c>
      <c r="B23" s="42"/>
      <c r="C23" s="42"/>
      <c r="D23" s="42"/>
      <c r="E23" s="42"/>
    </row>
    <row r="24" spans="1:5" ht="21" customHeight="1">
      <c r="A24" s="43" t="s">
        <v>43</v>
      </c>
      <c r="B24" s="44">
        <f>'Rappel des données'!$B$37</f>
        <v>50</v>
      </c>
      <c r="C24" s="44">
        <f>'Rappel des données'!$B$37</f>
        <v>50</v>
      </c>
      <c r="D24" s="44">
        <f>'Rappel des données'!$B$37</f>
        <v>50</v>
      </c>
      <c r="E24" s="44">
        <f>'Rappel des données'!$B$37</f>
        <v>50</v>
      </c>
    </row>
    <row r="25" spans="1:5" ht="21" customHeight="1">
      <c r="A25" s="43"/>
      <c r="B25" s="42"/>
      <c r="C25" s="42"/>
      <c r="D25" s="42"/>
      <c r="E25" s="42"/>
    </row>
    <row r="26" spans="1:5" ht="21" customHeight="1">
      <c r="A26" s="41" t="s">
        <v>44</v>
      </c>
      <c r="B26" s="42"/>
      <c r="C26" s="42"/>
      <c r="D26" s="42"/>
      <c r="E26" s="42"/>
    </row>
    <row r="27" spans="1:5" ht="21" customHeight="1">
      <c r="A27" s="43" t="s">
        <v>45</v>
      </c>
      <c r="B27" s="42"/>
      <c r="C27" s="42"/>
      <c r="D27" s="42"/>
      <c r="E27" s="42"/>
    </row>
    <row r="28" spans="1:5" ht="21" customHeight="1">
      <c r="A28" s="43"/>
      <c r="B28" s="42"/>
      <c r="C28" s="42"/>
      <c r="D28" s="42"/>
      <c r="E28" s="42"/>
    </row>
    <row r="29" spans="1:5" ht="21" customHeight="1">
      <c r="A29" s="41" t="s">
        <v>46</v>
      </c>
      <c r="B29" s="45"/>
      <c r="C29" s="45"/>
      <c r="D29" s="45"/>
      <c r="E29" s="45"/>
    </row>
    <row r="30" spans="1:5" ht="21" customHeight="1">
      <c r="A30" s="43" t="s">
        <v>47</v>
      </c>
      <c r="B30" s="46">
        <f>MAX(B21,0)</f>
        <v>35</v>
      </c>
      <c r="C30" s="46">
        <f>MAX(C21,0)</f>
        <v>15</v>
      </c>
      <c r="D30" s="46">
        <f>MAX(D21,0)</f>
        <v>40</v>
      </c>
      <c r="E30" s="46">
        <f>MAX(E21,0)</f>
        <v>20</v>
      </c>
    </row>
    <row r="31" spans="1:5" ht="21" customHeight="1">
      <c r="A31" s="43"/>
      <c r="B31" s="42"/>
      <c r="C31" s="42"/>
      <c r="D31" s="42"/>
      <c r="E31" s="42"/>
    </row>
    <row r="32" spans="1:5" ht="21" customHeight="1">
      <c r="A32" s="41" t="s">
        <v>48</v>
      </c>
      <c r="B32" s="45"/>
      <c r="C32" s="45"/>
      <c r="D32" s="45"/>
      <c r="E32" s="45"/>
    </row>
    <row r="33" spans="1:5" ht="21" customHeight="1">
      <c r="A33" s="43" t="s">
        <v>49</v>
      </c>
      <c r="B33" s="46">
        <f>-MIN(B21,0)</f>
        <v>0</v>
      </c>
      <c r="C33" s="46">
        <f>-MIN(C21,0)</f>
        <v>0</v>
      </c>
      <c r="D33" s="46">
        <f>-MIN(D21,0)</f>
        <v>0</v>
      </c>
      <c r="E33" s="46">
        <f>-MIN(E21,0)</f>
        <v>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/>
  </sheetViews>
  <sheetFormatPr baseColWidth="10" defaultColWidth="8.90625" defaultRowHeight="21" customHeight="1"/>
  <cols>
    <col min="1" max="1" width="39.81640625" style="5" customWidth="1"/>
    <col min="2" max="5" width="7.54296875" style="5" customWidth="1"/>
    <col min="6" max="16384" width="8.90625" style="5"/>
  </cols>
  <sheetData>
    <row r="1" spans="1:5" ht="21" customHeight="1">
      <c r="A1" s="4" t="s">
        <v>77</v>
      </c>
    </row>
    <row r="2" spans="1:5" ht="21" customHeight="1">
      <c r="A2" s="6"/>
    </row>
    <row r="3" spans="1:5" ht="21" customHeight="1">
      <c r="B3" s="18" t="s">
        <v>13</v>
      </c>
      <c r="C3" s="18" t="s">
        <v>14</v>
      </c>
      <c r="D3" s="18" t="s">
        <v>15</v>
      </c>
      <c r="E3" s="18" t="s">
        <v>16</v>
      </c>
    </row>
    <row r="4" spans="1:5" ht="21" customHeight="1">
      <c r="B4" s="18"/>
      <c r="C4" s="18"/>
      <c r="D4" s="18"/>
      <c r="E4" s="18"/>
    </row>
    <row r="5" spans="1:5" ht="21" customHeight="1">
      <c r="A5" s="38" t="s">
        <v>50</v>
      </c>
      <c r="B5" s="46">
        <f>-'Rappel des données'!D13</f>
        <v>-30</v>
      </c>
      <c r="C5" s="46">
        <f>B23</f>
        <v>-35</v>
      </c>
      <c r="D5" s="46">
        <f>C23</f>
        <v>-15</v>
      </c>
      <c r="E5" s="46">
        <f>D23</f>
        <v>-40</v>
      </c>
    </row>
    <row r="6" spans="1:5" ht="21" customHeight="1">
      <c r="B6" s="18"/>
      <c r="C6" s="18"/>
      <c r="D6" s="18"/>
      <c r="E6" s="18"/>
    </row>
    <row r="7" spans="1:5" ht="21" customHeight="1">
      <c r="A7" s="38" t="s">
        <v>28</v>
      </c>
    </row>
    <row r="8" spans="1:5" ht="21" customHeight="1">
      <c r="A8" s="5" t="s">
        <v>29</v>
      </c>
      <c r="B8" s="39">
        <f>'Rappel des données'!$B$46*'Rappel des données'!$B$22+'Rappel des données'!$C$11</f>
        <v>80</v>
      </c>
      <c r="C8" s="39">
        <f>'Rappel des données'!$B$46*'Rappel des données'!$C$22+'Rappel des données'!$B$47*'Rappel des données'!$B$22</f>
        <v>80</v>
      </c>
      <c r="D8" s="39">
        <f>'Rappel des données'!$B$46*'Rappel des données'!$D$22+'Rappel des données'!$B$47*'Rappel des données'!$C$22</f>
        <v>95</v>
      </c>
      <c r="E8" s="39">
        <f>'Rappel des données'!$B$46*'Rappel des données'!$E$22+'Rappel des données'!$B$47*'Rappel des données'!$D$22</f>
        <v>95</v>
      </c>
    </row>
    <row r="9" spans="1:5" ht="21" customHeight="1">
      <c r="A9" s="5" t="s">
        <v>30</v>
      </c>
      <c r="B9" s="6"/>
      <c r="C9" s="39" t="s">
        <v>1</v>
      </c>
      <c r="D9" s="39"/>
      <c r="E9" s="39">
        <f>'Rappel des données'!B58</f>
        <v>20</v>
      </c>
    </row>
    <row r="10" spans="1:5" ht="21" customHeight="1">
      <c r="A10" s="5" t="s">
        <v>31</v>
      </c>
      <c r="B10" s="6"/>
      <c r="C10" s="39">
        <f>'Rappel des données'!B56</f>
        <v>30</v>
      </c>
      <c r="D10" s="39"/>
      <c r="E10" s="39"/>
    </row>
    <row r="11" spans="1:5" ht="21" customHeight="1">
      <c r="A11" s="38" t="s">
        <v>32</v>
      </c>
      <c r="B11" s="40">
        <f>SUM(B8:B10)</f>
        <v>80</v>
      </c>
      <c r="C11" s="40">
        <f>SUM(C8:C10)</f>
        <v>110</v>
      </c>
      <c r="D11" s="40">
        <f>SUM(D8:D10)</f>
        <v>95</v>
      </c>
      <c r="E11" s="40">
        <f>SUM(E8:E10)</f>
        <v>115</v>
      </c>
    </row>
    <row r="12" spans="1:5" ht="21" customHeight="1">
      <c r="B12" s="39"/>
      <c r="C12" s="39"/>
      <c r="D12" s="39"/>
      <c r="E12" s="39"/>
    </row>
    <row r="13" spans="1:5" ht="21" customHeight="1">
      <c r="A13" s="38" t="s">
        <v>33</v>
      </c>
      <c r="B13" s="39"/>
      <c r="C13" s="39"/>
      <c r="D13" s="39"/>
      <c r="E13" s="39"/>
    </row>
    <row r="14" spans="1:5" ht="21" customHeight="1">
      <c r="A14" s="5" t="s">
        <v>34</v>
      </c>
      <c r="B14" s="39">
        <f>'Rappel des données'!$B$50*'Rappel des données'!$B$23+'Rappel des données'!$B$51*'Rappel des données'!$E$23+'Rappel des données'!$B$52*'Rappel des données'!$D$23</f>
        <v>45</v>
      </c>
      <c r="C14" s="39">
        <f>'Rappel des données'!$B$50*'Rappel des données'!$C$23+'Rappel des données'!$B$51*'Rappel des données'!$B$23+'Rappel des données'!$B$52*'Rappel des données'!$E$23</f>
        <v>40</v>
      </c>
      <c r="D14" s="39">
        <f>'Rappel des données'!$B$50*'Rappel des données'!$D$23+'Rappel des données'!$B$51*'Rappel des données'!$C$23+'Rappel des données'!$B$52*'Rappel des données'!$B$23</f>
        <v>50</v>
      </c>
      <c r="E14" s="39">
        <f>'Rappel des données'!$B$50*'Rappel des données'!$E$23+'Rappel des données'!$B$51*'Rappel des données'!$D$23+'Rappel des données'!$B$52*'Rappel des données'!$C$23</f>
        <v>45</v>
      </c>
    </row>
    <row r="15" spans="1:5" ht="21" customHeight="1">
      <c r="A15" s="5" t="s">
        <v>35</v>
      </c>
      <c r="B15" s="39">
        <f>'Rappel des données'!B24</f>
        <v>20</v>
      </c>
      <c r="C15" s="39">
        <f>'Rappel des données'!C24</f>
        <v>20</v>
      </c>
      <c r="D15" s="39">
        <f>'Rappel des données'!D24</f>
        <v>40</v>
      </c>
      <c r="E15" s="39">
        <f>'Rappel des données'!E24</f>
        <v>20</v>
      </c>
    </row>
    <row r="16" spans="1:5" ht="21" customHeight="1">
      <c r="A16" s="5" t="s">
        <v>36</v>
      </c>
      <c r="B16" s="39">
        <f>'Rappel des données'!B25</f>
        <v>20</v>
      </c>
      <c r="C16" s="39">
        <f>'Rappel des données'!C25</f>
        <v>20</v>
      </c>
      <c r="D16" s="39">
        <f>'Rappel des données'!D25</f>
        <v>30</v>
      </c>
      <c r="E16" s="39">
        <f>'Rappel des données'!E25</f>
        <v>20</v>
      </c>
    </row>
    <row r="17" spans="1:5" ht="21" customHeight="1">
      <c r="A17" s="5" t="s">
        <v>37</v>
      </c>
      <c r="B17" s="39"/>
      <c r="C17" s="39">
        <f>'Rappel des données'!D12</f>
        <v>10</v>
      </c>
      <c r="D17" s="39"/>
      <c r="E17" s="39"/>
    </row>
    <row r="18" spans="1:5" ht="21" customHeight="1">
      <c r="A18" s="5" t="s">
        <v>38</v>
      </c>
      <c r="B18" s="39"/>
      <c r="C18" s="39"/>
      <c r="D18" s="39"/>
      <c r="E18" s="39">
        <f>'Rappel des données'!B59</f>
        <v>10</v>
      </c>
    </row>
    <row r="19" spans="1:5" ht="21" customHeight="1">
      <c r="A19" s="38" t="s">
        <v>39</v>
      </c>
      <c r="B19" s="40">
        <f>SUM(B14:B18)</f>
        <v>85</v>
      </c>
      <c r="C19" s="40">
        <f>SUM(C14:C18)</f>
        <v>90</v>
      </c>
      <c r="D19" s="40">
        <f>SUM(D14:D18)</f>
        <v>120</v>
      </c>
      <c r="E19" s="40">
        <f>SUM(E14:E18)</f>
        <v>95</v>
      </c>
    </row>
    <row r="20" spans="1:5" ht="21" customHeight="1">
      <c r="B20" s="39"/>
      <c r="C20" s="39"/>
      <c r="D20" s="39"/>
      <c r="E20" s="39"/>
    </row>
    <row r="21" spans="1:5" s="38" customFormat="1" ht="21" customHeight="1">
      <c r="A21" s="38" t="s">
        <v>40</v>
      </c>
      <c r="B21" s="40">
        <f>B11-B19</f>
        <v>-5</v>
      </c>
      <c r="C21" s="40">
        <f>C11-C19</f>
        <v>20</v>
      </c>
      <c r="D21" s="40">
        <f>D11-D19</f>
        <v>-25</v>
      </c>
      <c r="E21" s="40">
        <f>E11-E19</f>
        <v>20</v>
      </c>
    </row>
    <row r="22" spans="1:5" ht="21" customHeight="1">
      <c r="B22" s="39"/>
      <c r="C22" s="39"/>
      <c r="D22" s="39"/>
      <c r="E22" s="39"/>
    </row>
    <row r="23" spans="1:5" ht="21" customHeight="1">
      <c r="A23" s="38" t="s">
        <v>51</v>
      </c>
      <c r="B23" s="40">
        <f>B5+B21</f>
        <v>-35</v>
      </c>
      <c r="C23" s="40">
        <f>C5+C21</f>
        <v>-15</v>
      </c>
      <c r="D23" s="40">
        <f>D5+D21</f>
        <v>-40</v>
      </c>
      <c r="E23" s="40">
        <f>E5+E21</f>
        <v>-20</v>
      </c>
    </row>
    <row r="24" spans="1:5" ht="21" customHeight="1">
      <c r="B24" s="6"/>
      <c r="C24" s="6"/>
      <c r="D24" s="6"/>
      <c r="E24" s="6"/>
    </row>
    <row r="25" spans="1:5" ht="21" customHeight="1">
      <c r="A25" s="41" t="s">
        <v>52</v>
      </c>
      <c r="B25" s="42"/>
      <c r="C25" s="42"/>
      <c r="D25" s="42"/>
      <c r="E25" s="42"/>
    </row>
    <row r="26" spans="1:5" ht="21" customHeight="1">
      <c r="A26" s="43" t="s">
        <v>53</v>
      </c>
      <c r="B26" s="44">
        <f>-MIN(0,B23)</f>
        <v>35</v>
      </c>
      <c r="C26" s="44">
        <f>-MIN(0,C23)</f>
        <v>15</v>
      </c>
      <c r="D26" s="44">
        <f>-MIN(0,D23)</f>
        <v>40</v>
      </c>
      <c r="E26" s="44">
        <f>-MIN(0,E23)</f>
        <v>20</v>
      </c>
    </row>
    <row r="27" spans="1:5" ht="21" customHeight="1">
      <c r="A27" s="43" t="s">
        <v>54</v>
      </c>
      <c r="B27" s="44">
        <f>MAX(0,B23)</f>
        <v>0</v>
      </c>
      <c r="C27" s="44">
        <f>MAX(0,C23)</f>
        <v>0</v>
      </c>
      <c r="D27" s="44">
        <f>MAX(0,D23)</f>
        <v>0</v>
      </c>
      <c r="E27" s="44">
        <f>MAX(0,E23)</f>
        <v>0</v>
      </c>
    </row>
    <row r="28" spans="1:5" ht="21" customHeight="1">
      <c r="A28" s="41"/>
      <c r="B28" s="42"/>
      <c r="C28" s="42"/>
      <c r="D28" s="42"/>
      <c r="E28" s="42"/>
    </row>
    <row r="29" spans="1:5" ht="21" customHeight="1">
      <c r="A29" s="43"/>
      <c r="B29" s="42"/>
      <c r="C29" s="42"/>
      <c r="D29" s="42"/>
      <c r="E29" s="42"/>
    </row>
    <row r="30" spans="1:5" ht="21" customHeight="1">
      <c r="A30" s="43"/>
      <c r="B30" s="42"/>
      <c r="C30" s="42"/>
      <c r="D30" s="42"/>
      <c r="E30" s="42"/>
    </row>
    <row r="31" spans="1:5" ht="21" customHeight="1">
      <c r="A31" s="41"/>
      <c r="B31" s="45"/>
      <c r="C31" s="45"/>
      <c r="D31" s="45"/>
      <c r="E31" s="45"/>
    </row>
    <row r="32" spans="1:5" ht="21" customHeight="1">
      <c r="A32" s="43"/>
      <c r="B32" s="46"/>
      <c r="C32" s="46"/>
      <c r="D32" s="46"/>
      <c r="E32" s="46"/>
    </row>
    <row r="33" spans="1:5" ht="21" customHeight="1">
      <c r="A33" s="43"/>
      <c r="B33" s="42"/>
      <c r="C33" s="42"/>
      <c r="D33" s="42"/>
      <c r="E33" s="42"/>
    </row>
    <row r="34" spans="1:5" ht="21" customHeight="1">
      <c r="A34" s="41"/>
      <c r="B34" s="45"/>
      <c r="C34" s="45"/>
      <c r="D34" s="45"/>
      <c r="E34" s="45"/>
    </row>
    <row r="35" spans="1:5" ht="21" customHeight="1">
      <c r="A35" s="43"/>
      <c r="B35" s="46"/>
      <c r="C35" s="46"/>
      <c r="D35" s="46"/>
      <c r="E35" s="46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zoomScaleNormal="100" workbookViewId="0"/>
  </sheetViews>
  <sheetFormatPr baseColWidth="10" defaultColWidth="8.90625" defaultRowHeight="21" customHeight="1"/>
  <cols>
    <col min="1" max="1" width="39.81640625" style="5" customWidth="1"/>
    <col min="2" max="5" width="7.54296875" style="5" customWidth="1"/>
    <col min="6" max="16384" width="8.90625" style="5"/>
  </cols>
  <sheetData>
    <row r="1" spans="1:5" ht="21" customHeight="1">
      <c r="A1" s="4" t="s">
        <v>78</v>
      </c>
    </row>
    <row r="2" spans="1:5" ht="21" customHeight="1">
      <c r="A2" s="6"/>
    </row>
    <row r="3" spans="1:5" ht="21" customHeight="1">
      <c r="B3" s="18" t="s">
        <v>13</v>
      </c>
      <c r="C3" s="18" t="s">
        <v>14</v>
      </c>
      <c r="D3" s="18" t="s">
        <v>15</v>
      </c>
      <c r="E3" s="18" t="s">
        <v>16</v>
      </c>
    </row>
    <row r="4" spans="1:5" ht="21" customHeight="1">
      <c r="A4" s="38" t="s">
        <v>28</v>
      </c>
    </row>
    <row r="5" spans="1:5" ht="21" customHeight="1">
      <c r="A5" s="5" t="s">
        <v>29</v>
      </c>
      <c r="B5" s="39">
        <f>'Rappel des données'!$B$46*'Rappel des données'!F22+'Rappel des données'!$B$47*'Rappel des données'!E22</f>
        <v>80</v>
      </c>
      <c r="C5" s="39">
        <f>'Rappel des données'!$B$46*'Rappel des données'!G22+'Rappel des données'!$B$47*'Rappel des données'!F22</f>
        <v>80</v>
      </c>
      <c r="D5" s="39">
        <f>'Rappel des données'!$B$46*'Rappel des données'!H22+'Rappel des données'!$B$47*'Rappel des données'!G22</f>
        <v>95</v>
      </c>
      <c r="E5" s="39">
        <f>'Rappel des données'!$B$46*'Rappel des données'!I22+'Rappel des données'!$B$47*'Rappel des données'!H22</f>
        <v>95</v>
      </c>
    </row>
    <row r="6" spans="1:5" ht="21" customHeight="1">
      <c r="A6" s="5" t="s">
        <v>30</v>
      </c>
      <c r="B6" s="6"/>
      <c r="C6" s="39" t="s">
        <v>1</v>
      </c>
      <c r="D6" s="39"/>
      <c r="E6" s="39">
        <f>'Rappel des données'!B58</f>
        <v>20</v>
      </c>
    </row>
    <row r="7" spans="1:5" ht="21" customHeight="1">
      <c r="A7" s="5" t="s">
        <v>31</v>
      </c>
      <c r="B7" s="6"/>
      <c r="C7" s="39">
        <f>'Rappel des données'!B56</f>
        <v>30</v>
      </c>
      <c r="D7" s="39"/>
      <c r="E7" s="39"/>
    </row>
    <row r="8" spans="1:5" ht="21" customHeight="1">
      <c r="A8" s="47" t="s">
        <v>79</v>
      </c>
      <c r="B8" s="48">
        <v>30</v>
      </c>
      <c r="C8" s="48"/>
      <c r="D8" s="48"/>
      <c r="E8" s="48"/>
    </row>
    <row r="9" spans="1:5" ht="21" customHeight="1">
      <c r="A9" s="38" t="s">
        <v>32</v>
      </c>
      <c r="B9" s="40">
        <f>SUM(B5:B8)</f>
        <v>110</v>
      </c>
      <c r="C9" s="40">
        <f t="shared" ref="C9:E9" si="0">SUM(C5:C8)</f>
        <v>110</v>
      </c>
      <c r="D9" s="40">
        <f t="shared" si="0"/>
        <v>95</v>
      </c>
      <c r="E9" s="40">
        <f t="shared" si="0"/>
        <v>115</v>
      </c>
    </row>
    <row r="10" spans="1:5" ht="21" customHeight="1">
      <c r="B10" s="39"/>
      <c r="C10" s="39"/>
      <c r="D10" s="39"/>
      <c r="E10" s="39"/>
    </row>
    <row r="11" spans="1:5" ht="21" customHeight="1">
      <c r="A11" s="38" t="s">
        <v>33</v>
      </c>
      <c r="B11" s="39"/>
      <c r="C11" s="39"/>
      <c r="D11" s="39"/>
      <c r="E11" s="39"/>
    </row>
    <row r="12" spans="1:5" ht="21" customHeight="1">
      <c r="A12" s="5" t="s">
        <v>34</v>
      </c>
      <c r="B12" s="39">
        <f>'Rappel des données'!$B$50*'Rappel des données'!F23+'Rappel des données'!$B$51*'Rappel des données'!E23+'Rappel des données'!$B$52*'Rappel des données'!D23</f>
        <v>45</v>
      </c>
      <c r="C12" s="39">
        <f>'Rappel des données'!$B$50*'Rappel des données'!G23+'Rappel des données'!$B$51*'Rappel des données'!F23+'Rappel des données'!$B$52*'Rappel des données'!E23</f>
        <v>40</v>
      </c>
      <c r="D12" s="39">
        <f>'Rappel des données'!$B$50*'Rappel des données'!H23+'Rappel des données'!$B$51*'Rappel des données'!G23+'Rappel des données'!$B$52*'Rappel des données'!F23</f>
        <v>50</v>
      </c>
      <c r="E12" s="39">
        <f>'Rappel des données'!$B$50*'Rappel des données'!I23+'Rappel des données'!$B$51*'Rappel des données'!H23+'Rappel des données'!$B$52*'Rappel des données'!G23</f>
        <v>45</v>
      </c>
    </row>
    <row r="13" spans="1:5" ht="21" customHeight="1">
      <c r="A13" s="5" t="s">
        <v>35</v>
      </c>
      <c r="B13" s="39">
        <f>'Rappel des données'!B24</f>
        <v>20</v>
      </c>
      <c r="C13" s="39">
        <f>'Rappel des données'!C24</f>
        <v>20</v>
      </c>
      <c r="D13" s="39">
        <f>'Rappel des données'!D24</f>
        <v>40</v>
      </c>
      <c r="E13" s="39">
        <f>'Rappel des données'!E24</f>
        <v>20</v>
      </c>
    </row>
    <row r="14" spans="1:5" ht="21" customHeight="1">
      <c r="A14" s="5" t="s">
        <v>36</v>
      </c>
      <c r="B14" s="39">
        <f>'Rappel des données'!B25</f>
        <v>20</v>
      </c>
      <c r="C14" s="39">
        <f>'Rappel des données'!C25</f>
        <v>20</v>
      </c>
      <c r="D14" s="39">
        <f>'Rappel des données'!D25</f>
        <v>30</v>
      </c>
      <c r="E14" s="39">
        <f>'Rappel des données'!E25</f>
        <v>20</v>
      </c>
    </row>
    <row r="15" spans="1:5" ht="21" customHeight="1">
      <c r="A15" s="5" t="s">
        <v>37</v>
      </c>
      <c r="B15" s="39"/>
      <c r="C15" s="39">
        <f>'Rappel des données'!D12</f>
        <v>10</v>
      </c>
      <c r="D15" s="39"/>
      <c r="E15" s="39"/>
    </row>
    <row r="16" spans="1:5" ht="21" customHeight="1">
      <c r="A16" s="5" t="s">
        <v>38</v>
      </c>
      <c r="B16" s="39"/>
      <c r="C16" s="39"/>
      <c r="D16" s="39"/>
      <c r="E16" s="39">
        <f>'Rappel des données'!B59</f>
        <v>10</v>
      </c>
    </row>
    <row r="17" spans="1:5" ht="21" customHeight="1">
      <c r="A17" s="38" t="s">
        <v>39</v>
      </c>
      <c r="B17" s="40">
        <f>SUM(B12:B16)</f>
        <v>85</v>
      </c>
      <c r="C17" s="40">
        <f>SUM(C12:C16)</f>
        <v>90</v>
      </c>
      <c r="D17" s="40">
        <f>SUM(D12:D16)</f>
        <v>120</v>
      </c>
      <c r="E17" s="40">
        <f>SUM(E12:E16)</f>
        <v>95</v>
      </c>
    </row>
    <row r="18" spans="1:5" ht="21" customHeight="1">
      <c r="B18" s="39"/>
      <c r="C18" s="39"/>
      <c r="D18" s="39"/>
      <c r="E18" s="39"/>
    </row>
    <row r="19" spans="1:5" s="38" customFormat="1" ht="21" customHeight="1">
      <c r="A19" s="38" t="s">
        <v>40</v>
      </c>
      <c r="B19" s="40">
        <f>B9-B17</f>
        <v>25</v>
      </c>
      <c r="C19" s="40">
        <f>C9-C17</f>
        <v>20</v>
      </c>
      <c r="D19" s="40">
        <f>D9-D17</f>
        <v>-25</v>
      </c>
      <c r="E19" s="40">
        <f>E9-E17</f>
        <v>20</v>
      </c>
    </row>
    <row r="20" spans="1:5" ht="21" customHeight="1">
      <c r="B20" s="39"/>
      <c r="C20" s="39"/>
      <c r="D20" s="39"/>
      <c r="E20" s="39"/>
    </row>
    <row r="21" spans="1:5" ht="21" customHeight="1">
      <c r="A21" s="38" t="s">
        <v>25</v>
      </c>
      <c r="B21" s="39"/>
      <c r="C21" s="39"/>
      <c r="D21" s="39"/>
      <c r="E21" s="39"/>
    </row>
    <row r="22" spans="1:5" ht="21" customHeight="1">
      <c r="A22" s="38" t="s">
        <v>41</v>
      </c>
      <c r="B22" s="40">
        <f>'Besoin de financement'!B21-B19</f>
        <v>5</v>
      </c>
      <c r="C22" s="40">
        <f>B22-C19</f>
        <v>-15</v>
      </c>
      <c r="D22" s="40">
        <f>C22-D19</f>
        <v>10</v>
      </c>
      <c r="E22" s="40">
        <f>D22-E19</f>
        <v>-10</v>
      </c>
    </row>
    <row r="23" spans="1:5" ht="21" customHeight="1">
      <c r="B23" s="6"/>
      <c r="C23" s="6"/>
      <c r="D23" s="6"/>
      <c r="E23" s="6"/>
    </row>
    <row r="24" spans="1:5" ht="21" customHeight="1">
      <c r="A24" s="41" t="s">
        <v>42</v>
      </c>
      <c r="B24" s="42"/>
      <c r="C24" s="42"/>
      <c r="D24" s="42"/>
      <c r="E24" s="42"/>
    </row>
    <row r="25" spans="1:5" ht="21" customHeight="1">
      <c r="A25" s="43" t="s">
        <v>43</v>
      </c>
      <c r="B25" s="44">
        <f>'Rappel des données'!$B$37</f>
        <v>50</v>
      </c>
      <c r="C25" s="44">
        <f>'Rappel des données'!$B$37</f>
        <v>50</v>
      </c>
      <c r="D25" s="44">
        <f>'Rappel des données'!$B$37</f>
        <v>50</v>
      </c>
      <c r="E25" s="44">
        <f>'Rappel des données'!$B$37</f>
        <v>50</v>
      </c>
    </row>
    <row r="26" spans="1:5" ht="21" customHeight="1">
      <c r="A26" s="43"/>
      <c r="B26" s="42"/>
      <c r="C26" s="42"/>
      <c r="D26" s="42"/>
      <c r="E26" s="42"/>
    </row>
    <row r="27" spans="1:5" ht="21" customHeight="1">
      <c r="A27" s="41" t="s">
        <v>44</v>
      </c>
      <c r="B27" s="42"/>
      <c r="C27" s="42"/>
      <c r="D27" s="42"/>
      <c r="E27" s="42"/>
    </row>
    <row r="28" spans="1:5" ht="21" customHeight="1">
      <c r="A28" s="43" t="s">
        <v>45</v>
      </c>
      <c r="B28" s="42"/>
      <c r="C28" s="42"/>
      <c r="D28" s="42"/>
      <c r="E28" s="42"/>
    </row>
    <row r="29" spans="1:5" ht="21" customHeight="1">
      <c r="A29" s="43"/>
      <c r="B29" s="42"/>
      <c r="C29" s="42"/>
      <c r="D29" s="42"/>
      <c r="E29" s="42"/>
    </row>
    <row r="30" spans="1:5" ht="21" customHeight="1">
      <c r="A30" s="41" t="s">
        <v>46</v>
      </c>
      <c r="B30" s="45"/>
      <c r="C30" s="45"/>
      <c r="D30" s="45"/>
      <c r="E30" s="45"/>
    </row>
    <row r="31" spans="1:5" ht="21" customHeight="1">
      <c r="A31" s="43" t="s">
        <v>47</v>
      </c>
      <c r="B31" s="46">
        <f>MAX(B22,0)</f>
        <v>5</v>
      </c>
      <c r="C31" s="46">
        <f>MAX(C22,0)</f>
        <v>0</v>
      </c>
      <c r="D31" s="46">
        <f>MAX(D22,0)</f>
        <v>10</v>
      </c>
      <c r="E31" s="46">
        <f>MAX(E22,0)</f>
        <v>0</v>
      </c>
    </row>
    <row r="32" spans="1:5" ht="21" customHeight="1">
      <c r="A32" s="43"/>
      <c r="B32" s="42"/>
      <c r="C32" s="42"/>
      <c r="D32" s="42"/>
      <c r="E32" s="42"/>
    </row>
    <row r="33" spans="1:5" ht="21" customHeight="1">
      <c r="A33" s="41" t="s">
        <v>48</v>
      </c>
      <c r="B33" s="45"/>
      <c r="C33" s="45"/>
      <c r="D33" s="45"/>
      <c r="E33" s="45"/>
    </row>
    <row r="34" spans="1:5" ht="21" customHeight="1">
      <c r="A34" s="43" t="s">
        <v>49</v>
      </c>
      <c r="B34" s="46">
        <f>-MIN(B22,0)</f>
        <v>0</v>
      </c>
      <c r="C34" s="46">
        <f>-MIN(C22,0)</f>
        <v>15</v>
      </c>
      <c r="D34" s="46">
        <f>-MIN(D22,0)</f>
        <v>0</v>
      </c>
      <c r="E34" s="46">
        <f>-MIN(E22,0)</f>
        <v>10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8"/>
  <sheetViews>
    <sheetView zoomScaleNormal="100" workbookViewId="0"/>
  </sheetViews>
  <sheetFormatPr baseColWidth="10" defaultColWidth="8.90625" defaultRowHeight="21" customHeight="1"/>
  <cols>
    <col min="1" max="1" width="28.08984375" style="5" customWidth="1"/>
    <col min="2" max="2" width="8.90625" style="5"/>
    <col min="3" max="4" width="13.6328125" style="5" customWidth="1"/>
    <col min="5" max="5" width="7.54296875" style="5" customWidth="1"/>
    <col min="6" max="16384" width="8.90625" style="5"/>
  </cols>
  <sheetData>
    <row r="1" spans="1:5" ht="21" customHeight="1">
      <c r="A1" s="6" t="s">
        <v>110</v>
      </c>
    </row>
    <row r="2" spans="1:5" ht="21" customHeight="1">
      <c r="A2" s="6"/>
    </row>
    <row r="3" spans="1:5" ht="21" customHeight="1">
      <c r="A3" s="6" t="s">
        <v>111</v>
      </c>
    </row>
    <row r="4" spans="1:5" ht="21" customHeight="1">
      <c r="A4" s="6"/>
    </row>
    <row r="5" spans="1:5" ht="21" customHeight="1">
      <c r="C5" s="18" t="s">
        <v>2</v>
      </c>
      <c r="D5" s="18" t="s">
        <v>3</v>
      </c>
    </row>
    <row r="6" spans="1:5" ht="21" customHeight="1">
      <c r="B6" s="5" t="s">
        <v>4</v>
      </c>
      <c r="C6" s="39">
        <f>'Rappel des données'!C9+SUM('Rappel des données'!B25:E25)-'Rappel des données'!B28</f>
        <v>245</v>
      </c>
      <c r="D6" s="39">
        <f>'Rappel des données'!D9+C21-D9</f>
        <v>225</v>
      </c>
      <c r="E6" s="18" t="s">
        <v>5</v>
      </c>
    </row>
    <row r="7" spans="1:5" ht="21" customHeight="1">
      <c r="B7" s="5" t="s">
        <v>6</v>
      </c>
      <c r="C7" s="39">
        <f>'Rappel des données'!C10+'Rappel des données'!B29</f>
        <v>110</v>
      </c>
      <c r="D7" s="39">
        <f>'Rappel des données'!D10-'Rappel des données'!B59</f>
        <v>100</v>
      </c>
      <c r="E7" s="18" t="s">
        <v>7</v>
      </c>
    </row>
    <row r="8" spans="1:5" ht="21" customHeight="1">
      <c r="B8" s="5" t="s">
        <v>8</v>
      </c>
      <c r="C8" s="39">
        <f>'Rappel des données'!B47*'Rappel des données'!E22</f>
        <v>40</v>
      </c>
      <c r="D8" s="39">
        <f>('Rappel des données'!B51+'Rappel des données'!B52)*'Rappel des données'!E23+'Rappel des données'!B52*'Rappel des données'!D23</f>
        <v>35</v>
      </c>
      <c r="E8" s="18" t="s">
        <v>9</v>
      </c>
    </row>
    <row r="9" spans="1:5" ht="21" customHeight="1">
      <c r="B9" s="5" t="s">
        <v>104</v>
      </c>
      <c r="C9" s="39">
        <f>'Rappel des données'!C12</f>
        <v>5</v>
      </c>
      <c r="D9" s="39">
        <f>'Rappel des données'!B33*'Comptes prévisionnels'!C21</f>
        <v>20</v>
      </c>
      <c r="E9" s="18" t="s">
        <v>10</v>
      </c>
    </row>
    <row r="10" spans="1:5" ht="21" customHeight="1">
      <c r="C10" s="39"/>
      <c r="D10" s="39">
        <f>'Plan de trésorerie (1)'!E30</f>
        <v>20</v>
      </c>
      <c r="E10" s="18" t="s">
        <v>11</v>
      </c>
    </row>
    <row r="11" spans="1:5" ht="21" customHeight="1">
      <c r="C11" s="39"/>
      <c r="D11" s="39"/>
    </row>
    <row r="12" spans="1:5" ht="21" customHeight="1">
      <c r="B12" s="38" t="s">
        <v>12</v>
      </c>
      <c r="C12" s="40">
        <f>SUM(C6:C9)</f>
        <v>400</v>
      </c>
      <c r="D12" s="40">
        <f>SUM(D6:D10)</f>
        <v>400</v>
      </c>
      <c r="E12" s="49" t="s">
        <v>12</v>
      </c>
    </row>
    <row r="13" spans="1:5" ht="21" customHeight="1">
      <c r="E13" s="18"/>
    </row>
    <row r="14" spans="1:5" ht="21" customHeight="1">
      <c r="A14" s="38"/>
      <c r="B14" s="39"/>
      <c r="C14" s="39"/>
      <c r="D14" s="39"/>
      <c r="E14" s="39"/>
    </row>
    <row r="15" spans="1:5" ht="21" customHeight="1">
      <c r="A15" s="6" t="s">
        <v>112</v>
      </c>
      <c r="B15" s="39"/>
      <c r="C15" s="39"/>
      <c r="D15" s="39"/>
      <c r="E15" s="39"/>
    </row>
    <row r="16" spans="1:5" ht="21" customHeight="1">
      <c r="A16" s="6"/>
      <c r="B16" s="39"/>
      <c r="C16" s="39"/>
      <c r="D16" s="39"/>
      <c r="E16" s="39"/>
    </row>
    <row r="17" spans="1:5" ht="21" customHeight="1">
      <c r="B17" s="39"/>
      <c r="C17" s="50" t="s">
        <v>55</v>
      </c>
      <c r="D17" s="50" t="s">
        <v>56</v>
      </c>
      <c r="E17" s="39"/>
    </row>
    <row r="18" spans="1:5" s="43" customFormat="1" ht="21" customHeight="1">
      <c r="B18" s="43" t="s">
        <v>18</v>
      </c>
      <c r="C18" s="39">
        <f>SUM('Rappel des données'!F23:I23)</f>
        <v>180</v>
      </c>
      <c r="D18" s="39">
        <f>'Rappel des données'!B58+SUM('Rappel des données'!F22:I22)</f>
        <v>370</v>
      </c>
      <c r="E18" s="50" t="s">
        <v>57</v>
      </c>
    </row>
    <row r="19" spans="1:5" s="43" customFormat="1" ht="21" customHeight="1">
      <c r="B19" s="43" t="s">
        <v>58</v>
      </c>
      <c r="C19" s="39">
        <f>SUM('Rappel des données'!F24:I24)</f>
        <v>100</v>
      </c>
      <c r="D19" s="39">
        <f>'Rappel des données'!B29</f>
        <v>10</v>
      </c>
      <c r="E19" s="53" t="s">
        <v>119</v>
      </c>
    </row>
    <row r="20" spans="1:5" s="43" customFormat="1" ht="21" customHeight="1">
      <c r="B20" s="43" t="s">
        <v>59</v>
      </c>
      <c r="C20" s="39">
        <f>'Rappel des données'!B28</f>
        <v>50</v>
      </c>
      <c r="D20" s="39">
        <f>'Rappel des données'!B56-'Rappel des données'!B57</f>
        <v>30</v>
      </c>
      <c r="E20" s="50" t="s">
        <v>60</v>
      </c>
    </row>
    <row r="21" spans="1:5" s="43" customFormat="1" ht="21" customHeight="1">
      <c r="A21" s="41"/>
      <c r="B21" s="43" t="s">
        <v>61</v>
      </c>
      <c r="C21" s="40">
        <f>D23-SUM(C18:C20)</f>
        <v>80</v>
      </c>
      <c r="D21" s="39"/>
      <c r="E21" s="50"/>
    </row>
    <row r="22" spans="1:5" s="43" customFormat="1" ht="21" customHeight="1">
      <c r="A22" s="41"/>
      <c r="C22" s="40"/>
      <c r="D22" s="40"/>
      <c r="E22" s="51"/>
    </row>
    <row r="23" spans="1:5" s="43" customFormat="1" ht="21" customHeight="1">
      <c r="B23" s="38" t="s">
        <v>12</v>
      </c>
      <c r="C23" s="40">
        <f>D23</f>
        <v>410</v>
      </c>
      <c r="D23" s="40">
        <f>SUM(D18:D20)</f>
        <v>410</v>
      </c>
      <c r="E23" s="49" t="s">
        <v>12</v>
      </c>
    </row>
    <row r="24" spans="1:5" s="41" customFormat="1" ht="21" customHeight="1"/>
    <row r="25" spans="1:5" s="43" customFormat="1" ht="21" customHeight="1"/>
    <row r="26" spans="1:5" s="43" customFormat="1" ht="21" customHeight="1">
      <c r="A26" s="52" t="s">
        <v>113</v>
      </c>
      <c r="B26" s="41"/>
      <c r="C26" s="41"/>
      <c r="D26" s="41"/>
      <c r="E26" s="41"/>
    </row>
    <row r="27" spans="1:5" s="43" customFormat="1" ht="21" customHeight="1"/>
    <row r="28" spans="1:5" s="43" customFormat="1" ht="21" customHeight="1">
      <c r="A28" s="41"/>
      <c r="B28" s="50"/>
      <c r="C28" s="50" t="s">
        <v>62</v>
      </c>
      <c r="D28" s="50" t="s">
        <v>63</v>
      </c>
      <c r="E28" s="50"/>
    </row>
    <row r="29" spans="1:5" s="43" customFormat="1" ht="21" customHeight="1">
      <c r="B29" s="50" t="s">
        <v>64</v>
      </c>
      <c r="C29" s="44">
        <f>SUM('Rappel des données'!B25:E25)</f>
        <v>90</v>
      </c>
      <c r="D29" s="44">
        <f>'Rappel des données'!B56</f>
        <v>30</v>
      </c>
      <c r="E29" s="50" t="s">
        <v>65</v>
      </c>
    </row>
    <row r="30" spans="1:5" s="43" customFormat="1" ht="21" customHeight="1">
      <c r="B30" s="50" t="s">
        <v>66</v>
      </c>
      <c r="C30" s="44">
        <f>'Rappel des données'!B32</f>
        <v>10</v>
      </c>
      <c r="D30" s="44">
        <f>C21+'Rappel des données'!B28-('Rappel des données'!B56-'Rappel des données'!B57)</f>
        <v>100</v>
      </c>
      <c r="E30" s="50" t="s">
        <v>67</v>
      </c>
    </row>
    <row r="31" spans="1:5" s="43" customFormat="1" ht="21" customHeight="1">
      <c r="A31" s="41"/>
      <c r="B31" s="50" t="s">
        <v>68</v>
      </c>
      <c r="C31" s="44">
        <f>'Rappel des données'!B59</f>
        <v>10</v>
      </c>
      <c r="D31" s="44"/>
      <c r="E31" s="50" t="s">
        <v>1</v>
      </c>
    </row>
    <row r="32" spans="1:5" s="43" customFormat="1" ht="21" customHeight="1">
      <c r="B32" s="53" t="s">
        <v>106</v>
      </c>
      <c r="C32" s="44">
        <f>D34-SUM(C29:C31)</f>
        <v>20</v>
      </c>
      <c r="D32" s="44"/>
      <c r="E32" s="50"/>
    </row>
    <row r="33" spans="1:5" s="43" customFormat="1" ht="21" customHeight="1">
      <c r="B33" s="50"/>
      <c r="C33" s="44"/>
      <c r="D33" s="44"/>
      <c r="E33" s="50"/>
    </row>
    <row r="34" spans="1:5" s="43" customFormat="1" ht="21" customHeight="1">
      <c r="A34" s="41"/>
      <c r="B34" s="51" t="s">
        <v>12</v>
      </c>
      <c r="C34" s="46">
        <f>SUM(C29:C32)</f>
        <v>130</v>
      </c>
      <c r="D34" s="46">
        <f>SUM(D29:D30)</f>
        <v>130</v>
      </c>
      <c r="E34" s="51" t="s">
        <v>12</v>
      </c>
    </row>
    <row r="35" spans="1:5" s="43" customFormat="1" ht="21" customHeight="1">
      <c r="B35" s="51"/>
      <c r="C35" s="51"/>
      <c r="D35" s="51"/>
      <c r="E35" s="51"/>
    </row>
    <row r="36" spans="1:5" s="43" customFormat="1" ht="21" customHeight="1">
      <c r="A36" s="52" t="s">
        <v>114</v>
      </c>
      <c r="B36" s="50"/>
      <c r="C36" s="50"/>
      <c r="D36" s="50"/>
      <c r="E36" s="50"/>
    </row>
    <row r="37" spans="1:5" s="43" customFormat="1" ht="21" customHeight="1">
      <c r="A37" s="41"/>
      <c r="B37" s="50"/>
      <c r="C37" s="51"/>
      <c r="D37" s="51"/>
      <c r="E37" s="51"/>
    </row>
    <row r="38" spans="1:5" s="43" customFormat="1" ht="21" customHeight="1">
      <c r="A38" s="43" t="s">
        <v>115</v>
      </c>
      <c r="B38" s="50">
        <f>'Rappel des données'!D9+'Rappel des données'!D10+'Rappel des données'!D12-'Rappel des données'!C9</f>
        <v>80</v>
      </c>
      <c r="C38" s="51"/>
      <c r="D38" s="51"/>
      <c r="E38" s="51"/>
    </row>
    <row r="39" spans="1:5" s="43" customFormat="1" ht="21" customHeight="1">
      <c r="A39" s="43" t="s">
        <v>116</v>
      </c>
      <c r="B39" s="43">
        <f>D6+D7+D9-C6</f>
        <v>100</v>
      </c>
    </row>
    <row r="40" spans="1:5" s="43" customFormat="1" ht="21" customHeight="1">
      <c r="A40" s="54" t="s">
        <v>117</v>
      </c>
      <c r="B40" s="39">
        <f>B39-B38</f>
        <v>20</v>
      </c>
    </row>
    <row r="41" spans="1:5" s="43" customFormat="1" ht="21" customHeight="1"/>
    <row r="42" spans="1:5" s="43" customFormat="1" ht="21" customHeight="1"/>
    <row r="43" spans="1:5" s="43" customFormat="1" ht="21" customHeight="1">
      <c r="A43" s="52" t="s">
        <v>118</v>
      </c>
    </row>
    <row r="44" spans="1:5" s="43" customFormat="1" ht="21" customHeight="1"/>
    <row r="45" spans="1:5" s="43" customFormat="1" ht="21" customHeight="1">
      <c r="A45" s="54" t="s">
        <v>117</v>
      </c>
      <c r="B45" s="39">
        <f>C32</f>
        <v>20</v>
      </c>
    </row>
    <row r="46" spans="1:5" s="43" customFormat="1" ht="21" customHeight="1"/>
    <row r="47" spans="1:5" s="43" customFormat="1" ht="21" customHeight="1"/>
    <row r="48" spans="1:5" s="43" customFormat="1" ht="21" customHeight="1"/>
    <row r="49" s="43" customFormat="1" ht="21" customHeight="1"/>
    <row r="50" s="43" customFormat="1" ht="21" customHeight="1"/>
    <row r="51" s="43" customFormat="1" ht="21" customHeight="1"/>
    <row r="52" s="43" customFormat="1" ht="21" customHeight="1"/>
    <row r="53" s="43" customFormat="1" ht="21" customHeight="1"/>
    <row r="54" s="43" customFormat="1" ht="21" customHeight="1"/>
    <row r="55" s="43" customFormat="1" ht="21" customHeight="1"/>
    <row r="56" s="43" customFormat="1" ht="21" customHeight="1"/>
    <row r="57" s="43" customFormat="1" ht="21" customHeight="1"/>
    <row r="58" s="43" customFormat="1" ht="21" customHeight="1"/>
    <row r="59" s="43" customFormat="1" ht="21" customHeight="1"/>
    <row r="60" s="43" customFormat="1" ht="21" customHeight="1"/>
    <row r="61" s="43" customFormat="1" ht="21" customHeight="1"/>
    <row r="62" s="43" customFormat="1" ht="21" customHeight="1"/>
    <row r="63" s="43" customFormat="1" ht="21" customHeight="1"/>
    <row r="64" s="43" customFormat="1" ht="21" customHeight="1"/>
    <row r="65" s="43" customFormat="1" ht="21" customHeight="1"/>
    <row r="66" s="43" customFormat="1" ht="21" customHeight="1"/>
    <row r="67" s="43" customFormat="1" ht="21" customHeight="1"/>
    <row r="68" s="43" customFormat="1" ht="21" customHeight="1"/>
    <row r="69" s="43" customFormat="1" ht="21" customHeight="1"/>
    <row r="70" s="43" customFormat="1" ht="21" customHeight="1"/>
    <row r="71" s="43" customFormat="1" ht="21" customHeight="1"/>
    <row r="72" s="43" customFormat="1" ht="21" customHeight="1"/>
    <row r="73" s="43" customFormat="1" ht="21" customHeight="1"/>
    <row r="74" s="43" customFormat="1" ht="21" customHeight="1"/>
    <row r="75" s="43" customFormat="1" ht="21" customHeight="1"/>
    <row r="76" s="43" customFormat="1" ht="21" customHeight="1"/>
    <row r="77" s="43" customFormat="1" ht="21" customHeight="1"/>
    <row r="78" s="43" customFormat="1" ht="21" customHeight="1"/>
    <row r="79" s="43" customFormat="1" ht="21" customHeight="1"/>
    <row r="80" s="43" customFormat="1" ht="21" customHeight="1"/>
    <row r="81" s="43" customFormat="1" ht="21" customHeight="1"/>
    <row r="82" s="43" customFormat="1" ht="21" customHeight="1"/>
    <row r="83" s="43" customFormat="1" ht="21" customHeight="1"/>
    <row r="84" s="43" customFormat="1" ht="21" customHeight="1"/>
    <row r="85" s="43" customFormat="1" ht="21" customHeight="1"/>
    <row r="86" s="43" customFormat="1" ht="21" customHeight="1"/>
    <row r="87" s="43" customFormat="1" ht="21" customHeight="1"/>
    <row r="88" s="43" customFormat="1" ht="21" customHeight="1"/>
    <row r="89" s="43" customFormat="1" ht="21" customHeight="1"/>
    <row r="90" s="43" customFormat="1" ht="21" customHeight="1"/>
    <row r="91" s="43" customFormat="1" ht="21" customHeight="1"/>
    <row r="92" s="43" customFormat="1" ht="21" customHeight="1"/>
    <row r="93" s="43" customFormat="1" ht="21" customHeight="1"/>
    <row r="94" s="43" customFormat="1" ht="21" customHeight="1"/>
    <row r="95" s="43" customFormat="1" ht="21" customHeight="1"/>
    <row r="96" s="43" customFormat="1" ht="21" customHeight="1"/>
    <row r="97" s="43" customFormat="1" ht="21" customHeight="1"/>
    <row r="98" s="43" customFormat="1" ht="21" customHeight="1"/>
    <row r="99" s="43" customFormat="1" ht="21" customHeight="1"/>
    <row r="100" s="43" customFormat="1" ht="21" customHeight="1"/>
    <row r="101" s="43" customFormat="1" ht="21" customHeight="1"/>
    <row r="102" s="43" customFormat="1" ht="21" customHeight="1"/>
    <row r="103" s="43" customFormat="1" ht="21" customHeight="1"/>
    <row r="104" s="43" customFormat="1" ht="21" customHeight="1"/>
    <row r="105" s="43" customFormat="1" ht="21" customHeight="1"/>
    <row r="106" s="43" customFormat="1" ht="21" customHeight="1"/>
    <row r="107" s="43" customFormat="1" ht="21" customHeight="1"/>
    <row r="108" s="43" customFormat="1" ht="21" customHeight="1"/>
    <row r="109" s="43" customFormat="1" ht="21" customHeight="1"/>
    <row r="110" s="43" customFormat="1" ht="21" customHeight="1"/>
    <row r="111" s="43" customFormat="1" ht="21" customHeight="1"/>
    <row r="112" s="43" customFormat="1" ht="21" customHeight="1"/>
    <row r="113" s="43" customFormat="1" ht="21" customHeight="1"/>
    <row r="114" s="43" customFormat="1" ht="21" customHeight="1"/>
    <row r="115" s="43" customFormat="1" ht="21" customHeight="1"/>
    <row r="116" s="43" customFormat="1" ht="21" customHeight="1"/>
    <row r="117" s="43" customFormat="1" ht="21" customHeight="1"/>
    <row r="118" s="43" customFormat="1" ht="21" customHeight="1"/>
  </sheetData>
  <pageMargins left="0.75" right="0.75" top="1" bottom="1" header="0.5" footer="0.5"/>
  <pageSetup paperSize="9" orientation="portrait" horizontalDpi="300" verticalDpi="300" r:id="rId1"/>
  <headerFooter alignWithMargins="0"/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Rappel des données</vt:lpstr>
      <vt:lpstr>Besoin de financement</vt:lpstr>
      <vt:lpstr>Plan de trésorerie (1)</vt:lpstr>
      <vt:lpstr>Plan de trésorerie (2)</vt:lpstr>
      <vt:lpstr>Plan de trésorerie (3)</vt:lpstr>
      <vt:lpstr>Comptes prévisionnels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Longin</dc:creator>
  <cp:lastModifiedBy>Longin</cp:lastModifiedBy>
  <cp:lastPrinted>1998-10-27T12:04:26Z</cp:lastPrinted>
  <dcterms:created xsi:type="dcterms:W3CDTF">1997-11-07T13:39:32Z</dcterms:created>
  <dcterms:modified xsi:type="dcterms:W3CDTF">2022-06-09T13:34:47Z</dcterms:modified>
</cp:coreProperties>
</file>