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. Cours\GF Gestion financière\1. Polycopié GF\Séance 6\"/>
    </mc:Choice>
  </mc:AlternateContent>
  <xr:revisionPtr revIDLastSave="0" documentId="13_ncr:1_{C8F0D0AA-9ABE-47A7-8818-0D3AF9C41F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emple" sheetId="1" r:id="rId1"/>
    <sheet name="Données Figures" sheetId="2" r:id="rId2"/>
    <sheet name="Rentabilité (1)" sheetId="4" r:id="rId3"/>
    <sheet name="Rentabilité (2)" sheetId="7" r:id="rId4"/>
    <sheet name="Risque" sheetId="5" r:id="rId5"/>
    <sheet name="Relation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6" i="2"/>
  <c r="E6" i="2" s="1"/>
  <c r="D6" i="2"/>
  <c r="F6" i="2" s="1"/>
  <c r="B7" i="2"/>
  <c r="E7" i="2" s="1"/>
  <c r="D7" i="2"/>
  <c r="B8" i="2"/>
  <c r="D8" i="2" s="1"/>
  <c r="B9" i="2"/>
  <c r="C9" i="2" s="1"/>
  <c r="D9" i="2"/>
  <c r="B10" i="2"/>
  <c r="D10" i="2" s="1"/>
  <c r="B11" i="2"/>
  <c r="E11" i="2" s="1"/>
  <c r="D11" i="2"/>
  <c r="B12" i="2"/>
  <c r="D12" i="2" s="1"/>
  <c r="B13" i="2"/>
  <c r="C13" i="2" s="1"/>
  <c r="D13" i="2"/>
  <c r="B14" i="2"/>
  <c r="D14" i="2" s="1"/>
  <c r="B15" i="2"/>
  <c r="E15" i="2" s="1"/>
  <c r="D15" i="2"/>
  <c r="B16" i="2"/>
  <c r="D16" i="2" s="1"/>
  <c r="B17" i="2"/>
  <c r="C17" i="2" s="1"/>
  <c r="D17" i="2"/>
  <c r="B18" i="2"/>
  <c r="D18" i="2" s="1"/>
  <c r="B19" i="2"/>
  <c r="E19" i="2" s="1"/>
  <c r="D19" i="2"/>
  <c r="B20" i="2"/>
  <c r="D20" i="2" s="1"/>
  <c r="B21" i="2"/>
  <c r="E21" i="2" s="1"/>
  <c r="D21" i="2"/>
  <c r="B22" i="2"/>
  <c r="D22" i="2" s="1"/>
  <c r="B23" i="2"/>
  <c r="C23" i="2" s="1"/>
  <c r="D23" i="2"/>
  <c r="B24" i="2"/>
  <c r="D24" i="2" s="1"/>
  <c r="B25" i="2"/>
  <c r="E25" i="2" s="1"/>
  <c r="D25" i="2"/>
  <c r="F25" i="2" s="1"/>
  <c r="B5" i="2"/>
  <c r="E5" i="2" s="1"/>
  <c r="F5" i="2" s="1"/>
  <c r="D5" i="2"/>
  <c r="C7" i="2"/>
  <c r="C8" i="2"/>
  <c r="C11" i="2"/>
  <c r="C12" i="2"/>
  <c r="C15" i="2"/>
  <c r="C16" i="2"/>
  <c r="C19" i="2"/>
  <c r="C21" i="2"/>
  <c r="F29" i="1"/>
  <c r="F37" i="1" s="1"/>
  <c r="F33" i="1"/>
  <c r="B20" i="1"/>
  <c r="B22" i="1"/>
  <c r="F30" i="1"/>
  <c r="B30" i="1"/>
  <c r="B31" i="1" s="1"/>
  <c r="B41" i="1" s="1"/>
  <c r="B29" i="1"/>
  <c r="B34" i="1"/>
  <c r="B35" i="1" s="1"/>
  <c r="B38" i="1"/>
  <c r="B39" i="1" s="1"/>
  <c r="B33" i="1"/>
  <c r="B15" i="1"/>
  <c r="C19" i="1"/>
  <c r="C20" i="1"/>
  <c r="F31" i="1"/>
  <c r="B37" i="1"/>
  <c r="F34" i="1"/>
  <c r="F35" i="1"/>
  <c r="C20" i="2"/>
  <c r="F38" i="1"/>
  <c r="G5" i="2" l="1"/>
  <c r="F39" i="1"/>
  <c r="F41" i="1" s="1"/>
  <c r="F22" i="2"/>
  <c r="F24" i="2"/>
  <c r="G24" i="2" s="1"/>
  <c r="F16" i="2"/>
  <c r="G16" i="2" s="1"/>
  <c r="G22" i="2"/>
  <c r="F10" i="2"/>
  <c r="G10" i="2" s="1"/>
  <c r="G6" i="2"/>
  <c r="C22" i="2"/>
  <c r="F21" i="2"/>
  <c r="G21" i="2" s="1"/>
  <c r="F19" i="2"/>
  <c r="G19" i="2" s="1"/>
  <c r="F15" i="2"/>
  <c r="G15" i="2" s="1"/>
  <c r="F11" i="2"/>
  <c r="G11" i="2" s="1"/>
  <c r="F7" i="2"/>
  <c r="G7" i="2" s="1"/>
  <c r="C24" i="2"/>
  <c r="C25" i="2"/>
  <c r="C18" i="2"/>
  <c r="C14" i="2"/>
  <c r="C10" i="2"/>
  <c r="C6" i="2"/>
  <c r="E24" i="2"/>
  <c r="E23" i="2"/>
  <c r="F23" i="2" s="1"/>
  <c r="G23" i="2" s="1"/>
  <c r="E22" i="2"/>
  <c r="E20" i="2"/>
  <c r="F20" i="2" s="1"/>
  <c r="G20" i="2" s="1"/>
  <c r="E18" i="2"/>
  <c r="F18" i="2" s="1"/>
  <c r="G18" i="2" s="1"/>
  <c r="E17" i="2"/>
  <c r="F17" i="2" s="1"/>
  <c r="G17" i="2" s="1"/>
  <c r="E16" i="2"/>
  <c r="E14" i="2"/>
  <c r="F14" i="2" s="1"/>
  <c r="G14" i="2" s="1"/>
  <c r="E13" i="2"/>
  <c r="F13" i="2" s="1"/>
  <c r="G13" i="2" s="1"/>
  <c r="E12" i="2"/>
  <c r="F12" i="2" s="1"/>
  <c r="G12" i="2" s="1"/>
  <c r="E10" i="2"/>
  <c r="E9" i="2"/>
  <c r="F9" i="2" s="1"/>
  <c r="G9" i="2" s="1"/>
  <c r="E8" i="2"/>
  <c r="F8" i="2" s="1"/>
  <c r="G8" i="2" s="1"/>
  <c r="G25" i="2"/>
  <c r="C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Longin</author>
  </authors>
  <commentList>
    <comment ref="A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Longin:
</t>
        </r>
        <r>
          <rPr>
            <sz val="8"/>
            <color indexed="81"/>
            <rFont val="Tahoma"/>
            <family val="2"/>
          </rPr>
          <t xml:space="preserve">
Changer 160 en 110 pour illustrer l'effet de levier négatif</t>
        </r>
      </text>
    </comment>
  </commentList>
</comments>
</file>

<file path=xl/sharedStrings.xml><?xml version="1.0" encoding="utf-8"?>
<sst xmlns="http://schemas.openxmlformats.org/spreadsheetml/2006/main" count="62" uniqueCount="45">
  <si>
    <t>* Données</t>
  </si>
  <si>
    <t>Investissement dans un bien immobilier</t>
  </si>
  <si>
    <t xml:space="preserve">   Valeur initiale du bien</t>
  </si>
  <si>
    <t xml:space="preserve">   Dette</t>
  </si>
  <si>
    <t>Financement de l'investissement : fonds propres et dette</t>
  </si>
  <si>
    <t xml:space="preserve">   Montant des fonds propres </t>
  </si>
  <si>
    <t xml:space="preserve">   Taux d'intérêt de la dette</t>
  </si>
  <si>
    <t xml:space="preserve">   Valeur finale du bien</t>
  </si>
  <si>
    <t xml:space="preserve">       Cas favorable</t>
  </si>
  <si>
    <t xml:space="preserve">       Cas défavorable</t>
  </si>
  <si>
    <t xml:space="preserve">   Revenu du bien (loyers)</t>
  </si>
  <si>
    <t xml:space="preserve">   Intérêts de la dette</t>
  </si>
  <si>
    <t xml:space="preserve">   Moyenne de la valeur finale du bien</t>
  </si>
  <si>
    <t xml:space="preserve">   Cas favorable</t>
  </si>
  <si>
    <t xml:space="preserve">          Valeur finale</t>
  </si>
  <si>
    <t xml:space="preserve">          Probabilité</t>
  </si>
  <si>
    <t xml:space="preserve"> </t>
  </si>
  <si>
    <t xml:space="preserve">      Rendement</t>
  </si>
  <si>
    <t xml:space="preserve">      Variation en capital</t>
  </si>
  <si>
    <t xml:space="preserve">      Rentabilité</t>
  </si>
  <si>
    <t xml:space="preserve">   Cas défavorable</t>
  </si>
  <si>
    <t xml:space="preserve">   Moyenne</t>
  </si>
  <si>
    <t xml:space="preserve">      Fonds propres investis initialement</t>
  </si>
  <si>
    <t xml:space="preserve">      Rentabilité financière</t>
  </si>
  <si>
    <t xml:space="preserve">      Fonds propres récupérés finalement</t>
  </si>
  <si>
    <t xml:space="preserve">      Rentabilité moyenne</t>
  </si>
  <si>
    <t xml:space="preserve">      Rendement moyen</t>
  </si>
  <si>
    <t xml:space="preserve">      Variation en capital moyenne</t>
  </si>
  <si>
    <t xml:space="preserve">      Fonds propres moyens récupérés finalement</t>
  </si>
  <si>
    <t xml:space="preserve">      Rentabilité financière moyenne</t>
  </si>
  <si>
    <t xml:space="preserve">      Risque (mesuré par l'écart-type)</t>
  </si>
  <si>
    <t>Etude de la rentabilité et du risque de l'investissement financier</t>
  </si>
  <si>
    <t>Cas favorable</t>
  </si>
  <si>
    <t>Cas défavorable</t>
  </si>
  <si>
    <t>Moyenne</t>
  </si>
  <si>
    <t>Risque</t>
  </si>
  <si>
    <t>Taux
d'endettement</t>
  </si>
  <si>
    <t>Financement</t>
  </si>
  <si>
    <t>Fonds propres</t>
  </si>
  <si>
    <t>Dette</t>
  </si>
  <si>
    <t>Rentabilité financière</t>
  </si>
  <si>
    <t>Etude de l'effet de levier</t>
  </si>
  <si>
    <t>* Analyse</t>
  </si>
  <si>
    <t>Analyse de la rentabilité de l'invetissement immobilier</t>
  </si>
  <si>
    <t>Analyse de la rentabilité de l'invetissement financier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</si>
</sst>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9" fontId="0" fillId="0" borderId="0" xfId="1" applyFont="1"/>
    <xf numFmtId="9" fontId="3" fillId="0" borderId="0" xfId="1" applyFont="1"/>
    <xf numFmtId="1" fontId="0" fillId="0" borderId="0" xfId="1" applyNumberFormat="1" applyFont="1"/>
    <xf numFmtId="0" fontId="3" fillId="2" borderId="0" xfId="0" applyFont="1" applyFill="1"/>
    <xf numFmtId="9" fontId="3" fillId="2" borderId="0" xfId="1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1" fillId="0" borderId="0" xfId="1" applyFont="1"/>
    <xf numFmtId="0" fontId="7" fillId="0" borderId="0" xfId="0" applyFont="1"/>
    <xf numFmtId="0" fontId="1" fillId="0" borderId="0" xfId="0" applyFont="1"/>
    <xf numFmtId="0" fontId="6" fillId="0" borderId="0" xfId="0" applyFont="1" applyProtection="1">
      <protection locked="0"/>
    </xf>
    <xf numFmtId="9" fontId="6" fillId="0" borderId="0" xfId="1" applyFont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0" borderId="1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Impact de l'endettement sur la rentabilité moyenne
L'effet de levier financier</a:t>
            </a:r>
          </a:p>
        </c:rich>
      </c:tx>
      <c:layout>
        <c:manualLayout>
          <c:xMode val="edge"/>
          <c:yMode val="edge"/>
          <c:x val="0.19648397104446744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6101344364012"/>
          <c:y val="0.2016949152542373"/>
          <c:w val="0.84798345398138575"/>
          <c:h val="0.67288135593220344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'Données Figures'!$C$5:$C$25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</c:v>
                </c:pt>
              </c:numCache>
            </c:numRef>
          </c:xVal>
          <c:yVal>
            <c:numRef>
              <c:f>'Données Figures'!$F$5:$F$25</c:f>
              <c:numCache>
                <c:formatCode>0%</c:formatCode>
                <c:ptCount val="21"/>
                <c:pt idx="0">
                  <c:v>0.3</c:v>
                </c:pt>
                <c:pt idx="1">
                  <c:v>0.31052631578947371</c:v>
                </c:pt>
                <c:pt idx="2">
                  <c:v>0.32222222222222224</c:v>
                </c:pt>
                <c:pt idx="3">
                  <c:v>0.33529411764705885</c:v>
                </c:pt>
                <c:pt idx="4">
                  <c:v>0.35</c:v>
                </c:pt>
                <c:pt idx="5">
                  <c:v>0.3666666666666667</c:v>
                </c:pt>
                <c:pt idx="6">
                  <c:v>0.38571428571428573</c:v>
                </c:pt>
                <c:pt idx="7">
                  <c:v>0.40769230769230763</c:v>
                </c:pt>
                <c:pt idx="8">
                  <c:v>0.43333333333333335</c:v>
                </c:pt>
                <c:pt idx="9">
                  <c:v>0.46363636363636362</c:v>
                </c:pt>
                <c:pt idx="10">
                  <c:v>0.5</c:v>
                </c:pt>
                <c:pt idx="11">
                  <c:v>0.54444444444444451</c:v>
                </c:pt>
                <c:pt idx="12">
                  <c:v>0.60000000000000009</c:v>
                </c:pt>
                <c:pt idx="13">
                  <c:v>0.67142857142857149</c:v>
                </c:pt>
                <c:pt idx="14">
                  <c:v>0.76666666666666672</c:v>
                </c:pt>
                <c:pt idx="15">
                  <c:v>0.9</c:v>
                </c:pt>
                <c:pt idx="16">
                  <c:v>1.1000000000000001</c:v>
                </c:pt>
                <c:pt idx="17">
                  <c:v>1.4333333333333331</c:v>
                </c:pt>
                <c:pt idx="18">
                  <c:v>2.0999999999999996</c:v>
                </c:pt>
                <c:pt idx="19">
                  <c:v>4.0999999999999996</c:v>
                </c:pt>
                <c:pt idx="20">
                  <c:v>20.100000000000001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69-4167-A815-EAD6AF9DE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09696"/>
        <c:axId val="1"/>
      </c:scatterChart>
      <c:valAx>
        <c:axId val="66809696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Taux d'endettement</a:t>
                </a:r>
              </a:p>
            </c:rich>
          </c:tx>
          <c:layout>
            <c:manualLayout>
              <c:xMode val="edge"/>
              <c:yMode val="edge"/>
              <c:x val="0.44881075491209926"/>
              <c:y val="0.9271186440677966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Rentabilité moyenne
de l'investissement financier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3084745762711864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68096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Impact de l'endettement sur la rentabilité moyenne</a:t>
            </a:r>
          </a:p>
        </c:rich>
      </c:tx>
      <c:layout>
        <c:manualLayout>
          <c:xMode val="edge"/>
          <c:yMode val="edge"/>
          <c:x val="0.19648397104446744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37849017580145"/>
          <c:y val="0.14915254237288136"/>
          <c:w val="0.86866597724922445"/>
          <c:h val="0.759322033898305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'Données Figures'!$C$5:$C$25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</c:v>
                </c:pt>
              </c:numCache>
            </c:numRef>
          </c:xVal>
          <c:yVal>
            <c:numRef>
              <c:f>'Données Figures'!$F$5:$F$25</c:f>
              <c:numCache>
                <c:formatCode>0%</c:formatCode>
                <c:ptCount val="21"/>
                <c:pt idx="0">
                  <c:v>0.3</c:v>
                </c:pt>
                <c:pt idx="1">
                  <c:v>0.31052631578947371</c:v>
                </c:pt>
                <c:pt idx="2">
                  <c:v>0.32222222222222224</c:v>
                </c:pt>
                <c:pt idx="3">
                  <c:v>0.33529411764705885</c:v>
                </c:pt>
                <c:pt idx="4">
                  <c:v>0.35</c:v>
                </c:pt>
                <c:pt idx="5">
                  <c:v>0.3666666666666667</c:v>
                </c:pt>
                <c:pt idx="6">
                  <c:v>0.38571428571428573</c:v>
                </c:pt>
                <c:pt idx="7">
                  <c:v>0.40769230769230763</c:v>
                </c:pt>
                <c:pt idx="8">
                  <c:v>0.43333333333333335</c:v>
                </c:pt>
                <c:pt idx="9">
                  <c:v>0.46363636363636362</c:v>
                </c:pt>
                <c:pt idx="10">
                  <c:v>0.5</c:v>
                </c:pt>
                <c:pt idx="11">
                  <c:v>0.54444444444444451</c:v>
                </c:pt>
                <c:pt idx="12">
                  <c:v>0.60000000000000009</c:v>
                </c:pt>
                <c:pt idx="13">
                  <c:v>0.67142857142857149</c:v>
                </c:pt>
                <c:pt idx="14">
                  <c:v>0.76666666666666672</c:v>
                </c:pt>
                <c:pt idx="15">
                  <c:v>0.9</c:v>
                </c:pt>
                <c:pt idx="16">
                  <c:v>1.1000000000000001</c:v>
                </c:pt>
                <c:pt idx="17">
                  <c:v>1.4333333333333331</c:v>
                </c:pt>
                <c:pt idx="18">
                  <c:v>2.0999999999999996</c:v>
                </c:pt>
                <c:pt idx="19">
                  <c:v>4.0999999999999996</c:v>
                </c:pt>
                <c:pt idx="20">
                  <c:v>20.100000000000001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9C-4B56-94BD-B612C21A5C03}"/>
            </c:ext>
          </c:extLst>
        </c:ser>
        <c:ser>
          <c:idx val="1"/>
          <c:order val="1"/>
          <c:spPr>
            <a:ln w="38100">
              <a:solidFill>
                <a:srgbClr val="00FF00"/>
              </a:solidFill>
              <a:prstDash val="sysDash"/>
            </a:ln>
          </c:spPr>
          <c:marker>
            <c:symbol val="none"/>
          </c:marker>
          <c:xVal>
            <c:numRef>
              <c:f>'Données Figures'!$C$5:$C$25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</c:v>
                </c:pt>
              </c:numCache>
            </c:numRef>
          </c:xVal>
          <c:yVal>
            <c:numRef>
              <c:f>'Données Figures'!$D$5:$D$25</c:f>
              <c:numCache>
                <c:formatCode>0%</c:formatCode>
                <c:ptCount val="21"/>
                <c:pt idx="0">
                  <c:v>0.7</c:v>
                </c:pt>
                <c:pt idx="1">
                  <c:v>0.73157894736842111</c:v>
                </c:pt>
                <c:pt idx="2">
                  <c:v>0.76666666666666672</c:v>
                </c:pt>
                <c:pt idx="3">
                  <c:v>0.80588235294117649</c:v>
                </c:pt>
                <c:pt idx="4">
                  <c:v>0.85</c:v>
                </c:pt>
                <c:pt idx="5">
                  <c:v>0.9</c:v>
                </c:pt>
                <c:pt idx="6">
                  <c:v>0.95714285714285718</c:v>
                </c:pt>
                <c:pt idx="7">
                  <c:v>1.023076923076923</c:v>
                </c:pt>
                <c:pt idx="8">
                  <c:v>1.1000000000000001</c:v>
                </c:pt>
                <c:pt idx="9">
                  <c:v>1.1909090909090909</c:v>
                </c:pt>
                <c:pt idx="10">
                  <c:v>1.3</c:v>
                </c:pt>
                <c:pt idx="11">
                  <c:v>1.4333333333333333</c:v>
                </c:pt>
                <c:pt idx="12">
                  <c:v>1.6</c:v>
                </c:pt>
                <c:pt idx="13">
                  <c:v>1.8142857142857143</c:v>
                </c:pt>
                <c:pt idx="14">
                  <c:v>2.1</c:v>
                </c:pt>
                <c:pt idx="15">
                  <c:v>2.5</c:v>
                </c:pt>
                <c:pt idx="16">
                  <c:v>3.1</c:v>
                </c:pt>
                <c:pt idx="17">
                  <c:v>4.0999999999999996</c:v>
                </c:pt>
                <c:pt idx="18">
                  <c:v>6.1</c:v>
                </c:pt>
                <c:pt idx="19">
                  <c:v>12.1</c:v>
                </c:pt>
                <c:pt idx="20">
                  <c:v>60.1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9C-4B56-94BD-B612C21A5C03}"/>
            </c:ext>
          </c:extLst>
        </c:ser>
        <c:ser>
          <c:idx val="2"/>
          <c:order val="2"/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'Données Figures'!$C$5:$C$25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</c:v>
                </c:pt>
              </c:numCache>
            </c:numRef>
          </c:xVal>
          <c:yVal>
            <c:numRef>
              <c:f>'Données Figures'!$E$5:$E$25</c:f>
              <c:numCache>
                <c:formatCode>0%</c:formatCode>
                <c:ptCount val="21"/>
                <c:pt idx="0">
                  <c:v>-0.1</c:v>
                </c:pt>
                <c:pt idx="1">
                  <c:v>-0.11052631578947368</c:v>
                </c:pt>
                <c:pt idx="2">
                  <c:v>-0.12222222222222222</c:v>
                </c:pt>
                <c:pt idx="3">
                  <c:v>-0.13529411764705881</c:v>
                </c:pt>
                <c:pt idx="4">
                  <c:v>-0.15</c:v>
                </c:pt>
                <c:pt idx="5">
                  <c:v>-0.16666666666666666</c:v>
                </c:pt>
                <c:pt idx="6">
                  <c:v>-0.18571428571428572</c:v>
                </c:pt>
                <c:pt idx="7">
                  <c:v>-0.2076923076923077</c:v>
                </c:pt>
                <c:pt idx="8">
                  <c:v>-0.23333333333333334</c:v>
                </c:pt>
                <c:pt idx="9">
                  <c:v>-0.26363636363636361</c:v>
                </c:pt>
                <c:pt idx="10">
                  <c:v>-0.3</c:v>
                </c:pt>
                <c:pt idx="11">
                  <c:v>-0.34444444444444444</c:v>
                </c:pt>
                <c:pt idx="12">
                  <c:v>-0.4</c:v>
                </c:pt>
                <c:pt idx="13">
                  <c:v>-0.47142857142857142</c:v>
                </c:pt>
                <c:pt idx="14">
                  <c:v>-0.56666666666666665</c:v>
                </c:pt>
                <c:pt idx="15">
                  <c:v>-0.7</c:v>
                </c:pt>
                <c:pt idx="16">
                  <c:v>-0.9</c:v>
                </c:pt>
                <c:pt idx="17">
                  <c:v>-1.2333333333333334</c:v>
                </c:pt>
                <c:pt idx="18">
                  <c:v>-1.9</c:v>
                </c:pt>
                <c:pt idx="19">
                  <c:v>-3.9</c:v>
                </c:pt>
                <c:pt idx="20">
                  <c:v>-19.899999999999999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9C-4B56-94BD-B612C21A5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15520"/>
        <c:axId val="1"/>
      </c:scatterChart>
      <c:valAx>
        <c:axId val="6681552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Taux d'endettement</a:t>
                </a:r>
              </a:p>
            </c:rich>
          </c:tx>
          <c:layout>
            <c:manualLayout>
              <c:xMode val="edge"/>
              <c:yMode val="edge"/>
              <c:x val="0.43846949327817991"/>
              <c:y val="0.9271186440677966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Rentabilités de l'investissement financier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2050847457627118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68155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Impact de l'endettement sur le risque
L'effet de levier financier</a:t>
            </a:r>
          </a:p>
        </c:rich>
      </c:tx>
      <c:layout>
        <c:manualLayout>
          <c:xMode val="edge"/>
          <c:yMode val="edge"/>
          <c:x val="0.27611168562564631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241985522233718E-2"/>
          <c:y val="0.2016949152542373"/>
          <c:w val="0.87280248190279219"/>
          <c:h val="0.67288135593220344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'Données Figures'!$C$5:$C$25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</c:v>
                </c:pt>
              </c:numCache>
            </c:numRef>
          </c:xVal>
          <c:yVal>
            <c:numRef>
              <c:f>'Données Figures'!$G$5:$G$25</c:f>
              <c:numCache>
                <c:formatCode>0%</c:formatCode>
                <c:ptCount val="21"/>
                <c:pt idx="0">
                  <c:v>0.4</c:v>
                </c:pt>
                <c:pt idx="1">
                  <c:v>0.4210526315789474</c:v>
                </c:pt>
                <c:pt idx="2">
                  <c:v>0.44444444444444448</c:v>
                </c:pt>
                <c:pt idx="3">
                  <c:v>0.47058823529411764</c:v>
                </c:pt>
                <c:pt idx="4">
                  <c:v>0.5</c:v>
                </c:pt>
                <c:pt idx="5">
                  <c:v>0.53333333333333333</c:v>
                </c:pt>
                <c:pt idx="6">
                  <c:v>0.5714285714285714</c:v>
                </c:pt>
                <c:pt idx="7">
                  <c:v>0.61538461538461531</c:v>
                </c:pt>
                <c:pt idx="8">
                  <c:v>0.66666666666666674</c:v>
                </c:pt>
                <c:pt idx="9">
                  <c:v>0.72727272727272729</c:v>
                </c:pt>
                <c:pt idx="10">
                  <c:v>0.8</c:v>
                </c:pt>
                <c:pt idx="11">
                  <c:v>0.88888888888888884</c:v>
                </c:pt>
                <c:pt idx="12">
                  <c:v>1</c:v>
                </c:pt>
                <c:pt idx="13">
                  <c:v>1.1428571428571428</c:v>
                </c:pt>
                <c:pt idx="14">
                  <c:v>1.3333333333333335</c:v>
                </c:pt>
                <c:pt idx="15">
                  <c:v>1.6</c:v>
                </c:pt>
                <c:pt idx="16">
                  <c:v>2</c:v>
                </c:pt>
                <c:pt idx="17">
                  <c:v>2.6666666666666665</c:v>
                </c:pt>
                <c:pt idx="18">
                  <c:v>4</c:v>
                </c:pt>
                <c:pt idx="19">
                  <c:v>8</c:v>
                </c:pt>
                <c:pt idx="20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9B-4D19-B2D5-BC1698B7D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20512"/>
        <c:axId val="1"/>
      </c:scatterChart>
      <c:valAx>
        <c:axId val="66820512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Taux d'endettement</a:t>
                </a:r>
              </a:p>
            </c:rich>
          </c:tx>
          <c:layout>
            <c:manualLayout>
              <c:xMode val="edge"/>
              <c:yMode val="edge"/>
              <c:x val="0.4364012409513961"/>
              <c:y val="0.9271186440677966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Risque de l'investissement financier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2508474576271186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68205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Relation Rentabilité Risque
</a:t>
            </a:r>
          </a:p>
        </c:rich>
      </c:tx>
      <c:layout>
        <c:manualLayout>
          <c:xMode val="edge"/>
          <c:yMode val="edge"/>
          <c:x val="0.33402275077559462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241985522233718E-2"/>
          <c:y val="0.2016949152542373"/>
          <c:w val="0.86866597724922445"/>
          <c:h val="0.67288135593220344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'Données Figures'!$F$5:$F$25</c:f>
              <c:numCache>
                <c:formatCode>0%</c:formatCode>
                <c:ptCount val="21"/>
                <c:pt idx="0">
                  <c:v>0.3</c:v>
                </c:pt>
                <c:pt idx="1">
                  <c:v>0.31052631578947371</c:v>
                </c:pt>
                <c:pt idx="2">
                  <c:v>0.32222222222222224</c:v>
                </c:pt>
                <c:pt idx="3">
                  <c:v>0.33529411764705885</c:v>
                </c:pt>
                <c:pt idx="4">
                  <c:v>0.35</c:v>
                </c:pt>
                <c:pt idx="5">
                  <c:v>0.3666666666666667</c:v>
                </c:pt>
                <c:pt idx="6">
                  <c:v>0.38571428571428573</c:v>
                </c:pt>
                <c:pt idx="7">
                  <c:v>0.40769230769230763</c:v>
                </c:pt>
                <c:pt idx="8">
                  <c:v>0.43333333333333335</c:v>
                </c:pt>
                <c:pt idx="9">
                  <c:v>0.46363636363636362</c:v>
                </c:pt>
                <c:pt idx="10">
                  <c:v>0.5</c:v>
                </c:pt>
                <c:pt idx="11">
                  <c:v>0.54444444444444451</c:v>
                </c:pt>
                <c:pt idx="12">
                  <c:v>0.60000000000000009</c:v>
                </c:pt>
                <c:pt idx="13">
                  <c:v>0.67142857142857149</c:v>
                </c:pt>
                <c:pt idx="14">
                  <c:v>0.76666666666666672</c:v>
                </c:pt>
                <c:pt idx="15">
                  <c:v>0.9</c:v>
                </c:pt>
                <c:pt idx="16">
                  <c:v>1.1000000000000001</c:v>
                </c:pt>
                <c:pt idx="17">
                  <c:v>1.4333333333333331</c:v>
                </c:pt>
                <c:pt idx="18">
                  <c:v>2.0999999999999996</c:v>
                </c:pt>
                <c:pt idx="19">
                  <c:v>4.0999999999999996</c:v>
                </c:pt>
                <c:pt idx="20">
                  <c:v>20.100000000000001</c:v>
                </c:pt>
              </c:numCache>
            </c:numRef>
          </c:xVal>
          <c:yVal>
            <c:numRef>
              <c:f>'Données Figures'!$G$5:$G$25</c:f>
              <c:numCache>
                <c:formatCode>0%</c:formatCode>
                <c:ptCount val="21"/>
                <c:pt idx="0">
                  <c:v>0.4</c:v>
                </c:pt>
                <c:pt idx="1">
                  <c:v>0.4210526315789474</c:v>
                </c:pt>
                <c:pt idx="2">
                  <c:v>0.44444444444444448</c:v>
                </c:pt>
                <c:pt idx="3">
                  <c:v>0.47058823529411764</c:v>
                </c:pt>
                <c:pt idx="4">
                  <c:v>0.5</c:v>
                </c:pt>
                <c:pt idx="5">
                  <c:v>0.53333333333333333</c:v>
                </c:pt>
                <c:pt idx="6">
                  <c:v>0.5714285714285714</c:v>
                </c:pt>
                <c:pt idx="7">
                  <c:v>0.61538461538461531</c:v>
                </c:pt>
                <c:pt idx="8">
                  <c:v>0.66666666666666674</c:v>
                </c:pt>
                <c:pt idx="9">
                  <c:v>0.72727272727272729</c:v>
                </c:pt>
                <c:pt idx="10">
                  <c:v>0.8</c:v>
                </c:pt>
                <c:pt idx="11">
                  <c:v>0.88888888888888884</c:v>
                </c:pt>
                <c:pt idx="12">
                  <c:v>1</c:v>
                </c:pt>
                <c:pt idx="13">
                  <c:v>1.1428571428571428</c:v>
                </c:pt>
                <c:pt idx="14">
                  <c:v>1.3333333333333335</c:v>
                </c:pt>
                <c:pt idx="15">
                  <c:v>1.6</c:v>
                </c:pt>
                <c:pt idx="16">
                  <c:v>2</c:v>
                </c:pt>
                <c:pt idx="17">
                  <c:v>2.6666666666666665</c:v>
                </c:pt>
                <c:pt idx="18">
                  <c:v>4</c:v>
                </c:pt>
                <c:pt idx="19">
                  <c:v>8</c:v>
                </c:pt>
                <c:pt idx="20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73-408D-9396-4552474C5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18016"/>
        <c:axId val="1"/>
      </c:scatterChart>
      <c:valAx>
        <c:axId val="66818016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Rentabilité moyenne de l'investissement financier</a:t>
                </a:r>
              </a:p>
            </c:rich>
          </c:tx>
          <c:layout>
            <c:manualLayout>
              <c:xMode val="edge"/>
              <c:yMode val="edge"/>
              <c:x val="0.29369183040330921"/>
              <c:y val="0.9271186440677966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Risque de l'investissement financier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2508474576271186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68180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6" workbookViewId="0"/>
  </sheetViews>
  <sheetProtection password="CE88" content="1" objects="1"/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6" workbookViewId="0"/>
  </sheetViews>
  <sheetProtection password="CE88" content="1" objects="1"/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6" workbookViewId="0"/>
  </sheetViews>
  <sheetProtection password="CE88" content="1" objects="1"/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6" workbookViewId="0"/>
  </sheetViews>
  <sheetProtection password="CE88" content="1" objects="1"/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42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D2FE28C-0467-42B0-B5DA-C3D75E9FE8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42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1C4A4E1-5EC9-4018-8BDE-92CFD6C749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3B22E11-4CE6-46A3-9A0C-F05E7961A3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362B0E0-DAEE-47B8-A69B-D8FB529A82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/>
  </sheetViews>
  <sheetFormatPr baseColWidth="10" defaultRowHeight="13.2" x14ac:dyDescent="0.25"/>
  <cols>
    <col min="1" max="1" width="36.6640625" customWidth="1"/>
    <col min="2" max="4" width="8.88671875" customWidth="1"/>
    <col min="5" max="5" width="42" customWidth="1"/>
    <col min="6" max="256" width="8.88671875" customWidth="1"/>
  </cols>
  <sheetData>
    <row r="1" spans="1:3" ht="17.399999999999999" x14ac:dyDescent="0.3">
      <c r="A1" s="2" t="s">
        <v>41</v>
      </c>
    </row>
    <row r="3" spans="1:3" ht="15.6" x14ac:dyDescent="0.3">
      <c r="A3" s="16" t="s">
        <v>0</v>
      </c>
    </row>
    <row r="5" spans="1:3" x14ac:dyDescent="0.25">
      <c r="A5" s="1" t="s">
        <v>1</v>
      </c>
    </row>
    <row r="6" spans="1:3" x14ac:dyDescent="0.25">
      <c r="A6" t="s">
        <v>2</v>
      </c>
      <c r="B6" s="18">
        <v>100</v>
      </c>
    </row>
    <row r="7" spans="1:3" x14ac:dyDescent="0.25">
      <c r="A7" t="s">
        <v>10</v>
      </c>
      <c r="B7" s="18">
        <v>10</v>
      </c>
    </row>
    <row r="8" spans="1:3" x14ac:dyDescent="0.25">
      <c r="A8" t="s">
        <v>7</v>
      </c>
    </row>
    <row r="9" spans="1:3" x14ac:dyDescent="0.25">
      <c r="A9" t="s">
        <v>8</v>
      </c>
    </row>
    <row r="10" spans="1:3" x14ac:dyDescent="0.25">
      <c r="A10" t="s">
        <v>14</v>
      </c>
      <c r="B10" s="18">
        <v>160</v>
      </c>
      <c r="C10" s="3"/>
    </row>
    <row r="11" spans="1:3" x14ac:dyDescent="0.25">
      <c r="A11" t="s">
        <v>15</v>
      </c>
      <c r="B11" s="19">
        <v>0.5</v>
      </c>
      <c r="C11" s="3"/>
    </row>
    <row r="12" spans="1:3" x14ac:dyDescent="0.25">
      <c r="A12" t="s">
        <v>9</v>
      </c>
      <c r="B12" t="s">
        <v>16</v>
      </c>
      <c r="C12" s="3" t="s">
        <v>16</v>
      </c>
    </row>
    <row r="13" spans="1:3" x14ac:dyDescent="0.25">
      <c r="A13" t="s">
        <v>14</v>
      </c>
      <c r="B13" s="18">
        <v>80</v>
      </c>
      <c r="C13" s="3"/>
    </row>
    <row r="14" spans="1:3" x14ac:dyDescent="0.25">
      <c r="A14" t="s">
        <v>15</v>
      </c>
      <c r="B14" s="15">
        <f>1-B11</f>
        <v>0.5</v>
      </c>
      <c r="C14" s="3"/>
    </row>
    <row r="15" spans="1:3" x14ac:dyDescent="0.25">
      <c r="A15" t="s">
        <v>12</v>
      </c>
      <c r="B15">
        <f>B11*B10+B14*B13</f>
        <v>120</v>
      </c>
    </row>
    <row r="18" spans="1:6" x14ac:dyDescent="0.25">
      <c r="A18" s="1" t="s">
        <v>4</v>
      </c>
    </row>
    <row r="19" spans="1:6" x14ac:dyDescent="0.25">
      <c r="A19" t="s">
        <v>5</v>
      </c>
      <c r="B19" s="18">
        <v>20</v>
      </c>
      <c r="C19" s="3">
        <f>B19/(B19+B20)</f>
        <v>0.2</v>
      </c>
    </row>
    <row r="20" spans="1:6" x14ac:dyDescent="0.25">
      <c r="A20" t="s">
        <v>3</v>
      </c>
      <c r="B20" s="17">
        <f>B6-B19</f>
        <v>80</v>
      </c>
      <c r="C20" s="3">
        <f>B20/(B19+B20)</f>
        <v>0.8</v>
      </c>
    </row>
    <row r="21" spans="1:6" x14ac:dyDescent="0.25">
      <c r="A21" t="s">
        <v>6</v>
      </c>
      <c r="B21" s="19">
        <v>0.1</v>
      </c>
    </row>
    <row r="22" spans="1:6" x14ac:dyDescent="0.25">
      <c r="A22" t="s">
        <v>11</v>
      </c>
      <c r="B22">
        <f>B21*B20</f>
        <v>8</v>
      </c>
    </row>
    <row r="25" spans="1:6" ht="15.6" x14ac:dyDescent="0.3">
      <c r="A25" s="16" t="s">
        <v>42</v>
      </c>
    </row>
    <row r="27" spans="1:6" x14ac:dyDescent="0.25">
      <c r="A27" s="1" t="s">
        <v>43</v>
      </c>
      <c r="E27" s="1" t="s">
        <v>44</v>
      </c>
    </row>
    <row r="28" spans="1:6" x14ac:dyDescent="0.25">
      <c r="A28" t="s">
        <v>13</v>
      </c>
      <c r="B28" s="3" t="s">
        <v>16</v>
      </c>
      <c r="E28" t="s">
        <v>13</v>
      </c>
      <c r="F28" s="3" t="s">
        <v>16</v>
      </c>
    </row>
    <row r="29" spans="1:6" x14ac:dyDescent="0.25">
      <c r="A29" t="s">
        <v>17</v>
      </c>
      <c r="B29" s="3">
        <f>B7/B6</f>
        <v>0.1</v>
      </c>
      <c r="E29" t="s">
        <v>22</v>
      </c>
      <c r="F29" s="5">
        <f>B19</f>
        <v>20</v>
      </c>
    </row>
    <row r="30" spans="1:6" x14ac:dyDescent="0.25">
      <c r="A30" t="s">
        <v>18</v>
      </c>
      <c r="B30" s="3">
        <f>(B10-B6)/B6</f>
        <v>0.6</v>
      </c>
      <c r="E30" t="s">
        <v>24</v>
      </c>
      <c r="F30" s="5">
        <f>B7+B10-B20-B22</f>
        <v>82</v>
      </c>
    </row>
    <row r="31" spans="1:6" x14ac:dyDescent="0.25">
      <c r="A31" s="1" t="s">
        <v>19</v>
      </c>
      <c r="B31" s="4">
        <f>B29+B30</f>
        <v>0.7</v>
      </c>
      <c r="E31" s="1" t="s">
        <v>23</v>
      </c>
      <c r="F31" s="4">
        <f>(F30-F29)/F29</f>
        <v>3.1</v>
      </c>
    </row>
    <row r="32" spans="1:6" x14ac:dyDescent="0.25">
      <c r="A32" t="s">
        <v>20</v>
      </c>
      <c r="E32" t="s">
        <v>20</v>
      </c>
    </row>
    <row r="33" spans="1:6" x14ac:dyDescent="0.25">
      <c r="A33" t="s">
        <v>17</v>
      </c>
      <c r="B33" s="3">
        <f>B7/B6</f>
        <v>0.1</v>
      </c>
      <c r="E33" t="s">
        <v>22</v>
      </c>
      <c r="F33" s="5">
        <f>B19</f>
        <v>20</v>
      </c>
    </row>
    <row r="34" spans="1:6" x14ac:dyDescent="0.25">
      <c r="A34" t="s">
        <v>18</v>
      </c>
      <c r="B34" s="3">
        <f>(B13-B6)/B6</f>
        <v>-0.2</v>
      </c>
      <c r="E34" t="s">
        <v>24</v>
      </c>
      <c r="F34" s="5">
        <f>(B7+B13-B20-B22)</f>
        <v>2</v>
      </c>
    </row>
    <row r="35" spans="1:6" x14ac:dyDescent="0.25">
      <c r="A35" s="1" t="s">
        <v>19</v>
      </c>
      <c r="B35" s="4">
        <f>B33+B34</f>
        <v>-0.1</v>
      </c>
      <c r="E35" s="1" t="s">
        <v>23</v>
      </c>
      <c r="F35" s="4">
        <f>(F34-F33)/F33</f>
        <v>-0.9</v>
      </c>
    </row>
    <row r="36" spans="1:6" x14ac:dyDescent="0.25">
      <c r="A36" t="s">
        <v>21</v>
      </c>
      <c r="E36" t="s">
        <v>21</v>
      </c>
    </row>
    <row r="37" spans="1:6" x14ac:dyDescent="0.25">
      <c r="A37" t="s">
        <v>26</v>
      </c>
      <c r="B37" s="3">
        <f>B11*B29+B14*B33</f>
        <v>0.1</v>
      </c>
      <c r="E37" t="s">
        <v>22</v>
      </c>
      <c r="F37" s="5">
        <f>B11*F29+B14*F33</f>
        <v>20</v>
      </c>
    </row>
    <row r="38" spans="1:6" x14ac:dyDescent="0.25">
      <c r="A38" t="s">
        <v>27</v>
      </c>
      <c r="B38" s="3">
        <f>B11*B30+B14*B34</f>
        <v>0.19999999999999998</v>
      </c>
      <c r="E38" t="s">
        <v>28</v>
      </c>
      <c r="F38" s="5">
        <f>B11*F30+B14*F34</f>
        <v>42</v>
      </c>
    </row>
    <row r="39" spans="1:6" x14ac:dyDescent="0.25">
      <c r="A39" s="6" t="s">
        <v>25</v>
      </c>
      <c r="B39" s="7">
        <f>B37+B38</f>
        <v>0.3</v>
      </c>
      <c r="E39" s="6" t="s">
        <v>29</v>
      </c>
      <c r="F39" s="7">
        <f>B11*F31+B14*F35</f>
        <v>1.1000000000000001</v>
      </c>
    </row>
    <row r="40" spans="1:6" x14ac:dyDescent="0.25">
      <c r="A40" s="1"/>
      <c r="B40" s="4"/>
      <c r="E40" s="1"/>
      <c r="F40" s="4"/>
    </row>
    <row r="41" spans="1:6" x14ac:dyDescent="0.25">
      <c r="A41" s="6" t="s">
        <v>30</v>
      </c>
      <c r="B41" s="7">
        <f>(B11*(B31-B39)^2+B14*(B35-B39)^2)^0.5</f>
        <v>0.4</v>
      </c>
      <c r="E41" s="6" t="s">
        <v>30</v>
      </c>
      <c r="F41" s="7">
        <f>(B11*(F31-F39)^2+B14*(F35-F39)^2)^0.5</f>
        <v>2</v>
      </c>
    </row>
    <row r="42" spans="1:6" x14ac:dyDescent="0.25">
      <c r="E42" s="1" t="s">
        <v>16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workbookViewId="0">
      <selection activeCell="D20" sqref="D20"/>
    </sheetView>
  </sheetViews>
  <sheetFormatPr baseColWidth="10" defaultRowHeight="13.2" x14ac:dyDescent="0.25"/>
  <cols>
    <col min="1" max="1" width="17.109375" customWidth="1"/>
    <col min="2" max="3" width="16" customWidth="1"/>
    <col min="4" max="6" width="17.33203125" customWidth="1"/>
    <col min="7" max="256" width="8.88671875" customWidth="1"/>
  </cols>
  <sheetData>
    <row r="1" spans="1:7" ht="17.399999999999999" x14ac:dyDescent="0.3">
      <c r="A1" s="2" t="s">
        <v>31</v>
      </c>
    </row>
    <row r="3" spans="1:7" ht="12.75" customHeight="1" x14ac:dyDescent="0.25">
      <c r="A3" s="23" t="s">
        <v>37</v>
      </c>
      <c r="B3" s="23"/>
      <c r="C3" s="21" t="s">
        <v>36</v>
      </c>
      <c r="D3" s="20" t="s">
        <v>40</v>
      </c>
      <c r="E3" s="20"/>
      <c r="F3" s="20"/>
      <c r="G3" s="20" t="s">
        <v>35</v>
      </c>
    </row>
    <row r="4" spans="1:7" x14ac:dyDescent="0.25">
      <c r="A4" s="8" t="s">
        <v>38</v>
      </c>
      <c r="B4" s="8" t="s">
        <v>39</v>
      </c>
      <c r="C4" s="22"/>
      <c r="D4" s="9" t="s">
        <v>32</v>
      </c>
      <c r="E4" s="9" t="s">
        <v>33</v>
      </c>
      <c r="F4" s="10" t="s">
        <v>34</v>
      </c>
      <c r="G4" s="20"/>
    </row>
    <row r="5" spans="1:7" x14ac:dyDescent="0.25">
      <c r="A5" s="11">
        <v>100</v>
      </c>
      <c r="B5" s="11">
        <f>Exemple!$B$6-'Données Figures'!A5</f>
        <v>0</v>
      </c>
      <c r="C5" s="12">
        <f>B5/(A5+B5)</f>
        <v>0</v>
      </c>
      <c r="D5" s="13">
        <f>(Exemple!$B$7+Exemple!$B$10-'Données Figures'!B5-Exemple!B$21*'Données Figures'!B5-'Données Figures'!A5)/'Données Figures'!A5</f>
        <v>0.7</v>
      </c>
      <c r="E5" s="13">
        <f>(Exemple!$B$7+Exemple!$B$13-'Données Figures'!B5-Exemple!$B$21*'Données Figures'!B5-'Données Figures'!A5)/'Données Figures'!A5</f>
        <v>-0.1</v>
      </c>
      <c r="F5" s="14">
        <f>Exemple!$B$11*'Données Figures'!D5+Exemple!$B$14*'Données Figures'!E5</f>
        <v>0.3</v>
      </c>
      <c r="G5" s="12">
        <f>(Exemple!$B$11*('Données Figures'!D5-'Données Figures'!F5)^2+Exemple!$B$14*('Données Figures'!E5-'Données Figures'!F5)^2)^0.5</f>
        <v>0.4</v>
      </c>
    </row>
    <row r="6" spans="1:7" x14ac:dyDescent="0.25">
      <c r="A6" s="11">
        <v>95</v>
      </c>
      <c r="B6" s="11">
        <f>Exemple!$B$6-'Données Figures'!A6</f>
        <v>5</v>
      </c>
      <c r="C6" s="12">
        <f t="shared" ref="C6:C25" si="0">B6/(A6+B6)</f>
        <v>0.05</v>
      </c>
      <c r="D6" s="13">
        <f>(Exemple!$B$7+Exemple!$B$10-'Données Figures'!B6-Exemple!B$21*'Données Figures'!B6-'Données Figures'!A6)/'Données Figures'!A6</f>
        <v>0.73157894736842111</v>
      </c>
      <c r="E6" s="13">
        <f>(Exemple!$B$7+Exemple!$B$13-'Données Figures'!B6-Exemple!$B$21*'Données Figures'!B6-'Données Figures'!A6)/'Données Figures'!A6</f>
        <v>-0.11052631578947368</v>
      </c>
      <c r="F6" s="14">
        <f>Exemple!$B$11*'Données Figures'!D6+Exemple!$B$14*'Données Figures'!E6</f>
        <v>0.31052631578947371</v>
      </c>
      <c r="G6" s="12">
        <f>(Exemple!$B$11*('Données Figures'!D6-'Données Figures'!F6)^2+Exemple!$B$14*('Données Figures'!E6-'Données Figures'!F6)^2)^0.5</f>
        <v>0.4210526315789474</v>
      </c>
    </row>
    <row r="7" spans="1:7" x14ac:dyDescent="0.25">
      <c r="A7" s="11">
        <v>90</v>
      </c>
      <c r="B7" s="11">
        <f>Exemple!$B$6-'Données Figures'!A7</f>
        <v>10</v>
      </c>
      <c r="C7" s="12">
        <f t="shared" si="0"/>
        <v>0.1</v>
      </c>
      <c r="D7" s="13">
        <f>(Exemple!$B$7+Exemple!$B$10-'Données Figures'!B7-Exemple!B$21*'Données Figures'!B7-'Données Figures'!A7)/'Données Figures'!A7</f>
        <v>0.76666666666666672</v>
      </c>
      <c r="E7" s="13">
        <f>(Exemple!$B$7+Exemple!$B$13-'Données Figures'!B7-Exemple!$B$21*'Données Figures'!B7-'Données Figures'!A7)/'Données Figures'!A7</f>
        <v>-0.12222222222222222</v>
      </c>
      <c r="F7" s="14">
        <f>Exemple!$B$11*'Données Figures'!D7+Exemple!$B$14*'Données Figures'!E7</f>
        <v>0.32222222222222224</v>
      </c>
      <c r="G7" s="12">
        <f>(Exemple!$B$11*('Données Figures'!D7-'Données Figures'!F7)^2+Exemple!$B$14*('Données Figures'!E7-'Données Figures'!F7)^2)^0.5</f>
        <v>0.44444444444444448</v>
      </c>
    </row>
    <row r="8" spans="1:7" x14ac:dyDescent="0.25">
      <c r="A8" s="11">
        <v>85</v>
      </c>
      <c r="B8" s="11">
        <f>Exemple!$B$6-'Données Figures'!A8</f>
        <v>15</v>
      </c>
      <c r="C8" s="12">
        <f t="shared" si="0"/>
        <v>0.15</v>
      </c>
      <c r="D8" s="13">
        <f>(Exemple!$B$7+Exemple!$B$10-'Données Figures'!B8-Exemple!B$21*'Données Figures'!B8-'Données Figures'!A8)/'Données Figures'!A8</f>
        <v>0.80588235294117649</v>
      </c>
      <c r="E8" s="13">
        <f>(Exemple!$B$7+Exemple!$B$13-'Données Figures'!B8-Exemple!$B$21*'Données Figures'!B8-'Données Figures'!A8)/'Données Figures'!A8</f>
        <v>-0.13529411764705881</v>
      </c>
      <c r="F8" s="14">
        <f>Exemple!$B$11*'Données Figures'!D8+Exemple!$B$14*'Données Figures'!E8</f>
        <v>0.33529411764705885</v>
      </c>
      <c r="G8" s="12">
        <f>(Exemple!$B$11*('Données Figures'!D8-'Données Figures'!F8)^2+Exemple!$B$14*('Données Figures'!E8-'Données Figures'!F8)^2)^0.5</f>
        <v>0.47058823529411764</v>
      </c>
    </row>
    <row r="9" spans="1:7" x14ac:dyDescent="0.25">
      <c r="A9" s="11">
        <v>80</v>
      </c>
      <c r="B9" s="11">
        <f>Exemple!$B$6-'Données Figures'!A9</f>
        <v>20</v>
      </c>
      <c r="C9" s="12">
        <f t="shared" si="0"/>
        <v>0.2</v>
      </c>
      <c r="D9" s="13">
        <f>(Exemple!$B$7+Exemple!$B$10-'Données Figures'!B9-Exemple!B$21*'Données Figures'!B9-'Données Figures'!A9)/'Données Figures'!A9</f>
        <v>0.85</v>
      </c>
      <c r="E9" s="13">
        <f>(Exemple!$B$7+Exemple!$B$13-'Données Figures'!B9-Exemple!$B$21*'Données Figures'!B9-'Données Figures'!A9)/'Données Figures'!A9</f>
        <v>-0.15</v>
      </c>
      <c r="F9" s="14">
        <f>Exemple!$B$11*'Données Figures'!D9+Exemple!$B$14*'Données Figures'!E9</f>
        <v>0.35</v>
      </c>
      <c r="G9" s="12">
        <f>(Exemple!$B$11*('Données Figures'!D9-'Données Figures'!F9)^2+Exemple!$B$14*('Données Figures'!E9-'Données Figures'!F9)^2)^0.5</f>
        <v>0.5</v>
      </c>
    </row>
    <row r="10" spans="1:7" x14ac:dyDescent="0.25">
      <c r="A10" s="11">
        <v>75</v>
      </c>
      <c r="B10" s="11">
        <f>Exemple!$B$6-'Données Figures'!A10</f>
        <v>25</v>
      </c>
      <c r="C10" s="12">
        <f t="shared" si="0"/>
        <v>0.25</v>
      </c>
      <c r="D10" s="13">
        <f>(Exemple!$B$7+Exemple!$B$10-'Données Figures'!B10-Exemple!B$21*'Données Figures'!B10-'Données Figures'!A10)/'Données Figures'!A10</f>
        <v>0.9</v>
      </c>
      <c r="E10" s="13">
        <f>(Exemple!$B$7+Exemple!$B$13-'Données Figures'!B10-Exemple!$B$21*'Données Figures'!B10-'Données Figures'!A10)/'Données Figures'!A10</f>
        <v>-0.16666666666666666</v>
      </c>
      <c r="F10" s="14">
        <f>Exemple!$B$11*'Données Figures'!D10+Exemple!$B$14*'Données Figures'!E10</f>
        <v>0.3666666666666667</v>
      </c>
      <c r="G10" s="12">
        <f>(Exemple!$B$11*('Données Figures'!D10-'Données Figures'!F10)^2+Exemple!$B$14*('Données Figures'!E10-'Données Figures'!F10)^2)^0.5</f>
        <v>0.53333333333333333</v>
      </c>
    </row>
    <row r="11" spans="1:7" x14ac:dyDescent="0.25">
      <c r="A11" s="11">
        <v>70</v>
      </c>
      <c r="B11" s="11">
        <f>Exemple!$B$6-'Données Figures'!A11</f>
        <v>30</v>
      </c>
      <c r="C11" s="12">
        <f t="shared" si="0"/>
        <v>0.3</v>
      </c>
      <c r="D11" s="13">
        <f>(Exemple!$B$7+Exemple!$B$10-'Données Figures'!B11-Exemple!B$21*'Données Figures'!B11-'Données Figures'!A11)/'Données Figures'!A11</f>
        <v>0.95714285714285718</v>
      </c>
      <c r="E11" s="13">
        <f>(Exemple!$B$7+Exemple!$B$13-'Données Figures'!B11-Exemple!$B$21*'Données Figures'!B11-'Données Figures'!A11)/'Données Figures'!A11</f>
        <v>-0.18571428571428572</v>
      </c>
      <c r="F11" s="14">
        <f>Exemple!$B$11*'Données Figures'!D11+Exemple!$B$14*'Données Figures'!E11</f>
        <v>0.38571428571428573</v>
      </c>
      <c r="G11" s="12">
        <f>(Exemple!$B$11*('Données Figures'!D11-'Données Figures'!F11)^2+Exemple!$B$14*('Données Figures'!E11-'Données Figures'!F11)^2)^0.5</f>
        <v>0.5714285714285714</v>
      </c>
    </row>
    <row r="12" spans="1:7" x14ac:dyDescent="0.25">
      <c r="A12" s="11">
        <v>65</v>
      </c>
      <c r="B12" s="11">
        <f>Exemple!$B$6-'Données Figures'!A12</f>
        <v>35</v>
      </c>
      <c r="C12" s="12">
        <f t="shared" si="0"/>
        <v>0.35</v>
      </c>
      <c r="D12" s="13">
        <f>(Exemple!$B$7+Exemple!$B$10-'Données Figures'!B12-Exemple!B$21*'Données Figures'!B12-'Données Figures'!A12)/'Données Figures'!A12</f>
        <v>1.023076923076923</v>
      </c>
      <c r="E12" s="13">
        <f>(Exemple!$B$7+Exemple!$B$13-'Données Figures'!B12-Exemple!$B$21*'Données Figures'!B12-'Données Figures'!A12)/'Données Figures'!A12</f>
        <v>-0.2076923076923077</v>
      </c>
      <c r="F12" s="14">
        <f>Exemple!$B$11*'Données Figures'!D12+Exemple!$B$14*'Données Figures'!E12</f>
        <v>0.40769230769230763</v>
      </c>
      <c r="G12" s="12">
        <f>(Exemple!$B$11*('Données Figures'!D12-'Données Figures'!F12)^2+Exemple!$B$14*('Données Figures'!E12-'Données Figures'!F12)^2)^0.5</f>
        <v>0.61538461538461531</v>
      </c>
    </row>
    <row r="13" spans="1:7" x14ac:dyDescent="0.25">
      <c r="A13" s="11">
        <v>60</v>
      </c>
      <c r="B13" s="11">
        <f>Exemple!$B$6-'Données Figures'!A13</f>
        <v>40</v>
      </c>
      <c r="C13" s="12">
        <f t="shared" si="0"/>
        <v>0.4</v>
      </c>
      <c r="D13" s="13">
        <f>(Exemple!$B$7+Exemple!$B$10-'Données Figures'!B13-Exemple!B$21*'Données Figures'!B13-'Données Figures'!A13)/'Données Figures'!A13</f>
        <v>1.1000000000000001</v>
      </c>
      <c r="E13" s="13">
        <f>(Exemple!$B$7+Exemple!$B$13-'Données Figures'!B13-Exemple!$B$21*'Données Figures'!B13-'Données Figures'!A13)/'Données Figures'!A13</f>
        <v>-0.23333333333333334</v>
      </c>
      <c r="F13" s="14">
        <f>Exemple!$B$11*'Données Figures'!D13+Exemple!$B$14*'Données Figures'!E13</f>
        <v>0.43333333333333335</v>
      </c>
      <c r="G13" s="12">
        <f>(Exemple!$B$11*('Données Figures'!D13-'Données Figures'!F13)^2+Exemple!$B$14*('Données Figures'!E13-'Données Figures'!F13)^2)^0.5</f>
        <v>0.66666666666666674</v>
      </c>
    </row>
    <row r="14" spans="1:7" x14ac:dyDescent="0.25">
      <c r="A14" s="11">
        <v>55</v>
      </c>
      <c r="B14" s="11">
        <f>Exemple!$B$6-'Données Figures'!A14</f>
        <v>45</v>
      </c>
      <c r="C14" s="12">
        <f t="shared" si="0"/>
        <v>0.45</v>
      </c>
      <c r="D14" s="13">
        <f>(Exemple!$B$7+Exemple!$B$10-'Données Figures'!B14-Exemple!B$21*'Données Figures'!B14-'Données Figures'!A14)/'Données Figures'!A14</f>
        <v>1.1909090909090909</v>
      </c>
      <c r="E14" s="13">
        <f>(Exemple!$B$7+Exemple!$B$13-'Données Figures'!B14-Exemple!$B$21*'Données Figures'!B14-'Données Figures'!A14)/'Données Figures'!A14</f>
        <v>-0.26363636363636361</v>
      </c>
      <c r="F14" s="14">
        <f>Exemple!$B$11*'Données Figures'!D14+Exemple!$B$14*'Données Figures'!E14</f>
        <v>0.46363636363636362</v>
      </c>
      <c r="G14" s="12">
        <f>(Exemple!$B$11*('Données Figures'!D14-'Données Figures'!F14)^2+Exemple!$B$14*('Données Figures'!E14-'Données Figures'!F14)^2)^0.5</f>
        <v>0.72727272727272729</v>
      </c>
    </row>
    <row r="15" spans="1:7" x14ac:dyDescent="0.25">
      <c r="A15" s="11">
        <v>50</v>
      </c>
      <c r="B15" s="11">
        <f>Exemple!$B$6-'Données Figures'!A15</f>
        <v>50</v>
      </c>
      <c r="C15" s="12">
        <f t="shared" si="0"/>
        <v>0.5</v>
      </c>
      <c r="D15" s="13">
        <f>(Exemple!$B$7+Exemple!$B$10-'Données Figures'!B15-Exemple!B$21*'Données Figures'!B15-'Données Figures'!A15)/'Données Figures'!A15</f>
        <v>1.3</v>
      </c>
      <c r="E15" s="13">
        <f>(Exemple!$B$7+Exemple!$B$13-'Données Figures'!B15-Exemple!$B$21*'Données Figures'!B15-'Données Figures'!A15)/'Données Figures'!A15</f>
        <v>-0.3</v>
      </c>
      <c r="F15" s="14">
        <f>Exemple!$B$11*'Données Figures'!D15+Exemple!$B$14*'Données Figures'!E15</f>
        <v>0.5</v>
      </c>
      <c r="G15" s="12">
        <f>(Exemple!$B$11*('Données Figures'!D15-'Données Figures'!F15)^2+Exemple!$B$14*('Données Figures'!E15-'Données Figures'!F15)^2)^0.5</f>
        <v>0.8</v>
      </c>
    </row>
    <row r="16" spans="1:7" x14ac:dyDescent="0.25">
      <c r="A16" s="11">
        <v>45</v>
      </c>
      <c r="B16" s="11">
        <f>Exemple!$B$6-'Données Figures'!A16</f>
        <v>55</v>
      </c>
      <c r="C16" s="12">
        <f t="shared" si="0"/>
        <v>0.55000000000000004</v>
      </c>
      <c r="D16" s="13">
        <f>(Exemple!$B$7+Exemple!$B$10-'Données Figures'!B16-Exemple!B$21*'Données Figures'!B16-'Données Figures'!A16)/'Données Figures'!A16</f>
        <v>1.4333333333333333</v>
      </c>
      <c r="E16" s="13">
        <f>(Exemple!$B$7+Exemple!$B$13-'Données Figures'!B16-Exemple!$B$21*'Données Figures'!B16-'Données Figures'!A16)/'Données Figures'!A16</f>
        <v>-0.34444444444444444</v>
      </c>
      <c r="F16" s="14">
        <f>Exemple!$B$11*'Données Figures'!D16+Exemple!$B$14*'Données Figures'!E16</f>
        <v>0.54444444444444451</v>
      </c>
      <c r="G16" s="12">
        <f>(Exemple!$B$11*('Données Figures'!D16-'Données Figures'!F16)^2+Exemple!$B$14*('Données Figures'!E16-'Données Figures'!F16)^2)^0.5</f>
        <v>0.88888888888888884</v>
      </c>
    </row>
    <row r="17" spans="1:7" x14ac:dyDescent="0.25">
      <c r="A17" s="11">
        <v>40</v>
      </c>
      <c r="B17" s="11">
        <f>Exemple!$B$6-'Données Figures'!A17</f>
        <v>60</v>
      </c>
      <c r="C17" s="12">
        <f t="shared" si="0"/>
        <v>0.6</v>
      </c>
      <c r="D17" s="13">
        <f>(Exemple!$B$7+Exemple!$B$10-'Données Figures'!B17-Exemple!B$21*'Données Figures'!B17-'Données Figures'!A17)/'Données Figures'!A17</f>
        <v>1.6</v>
      </c>
      <c r="E17" s="13">
        <f>(Exemple!$B$7+Exemple!$B$13-'Données Figures'!B17-Exemple!$B$21*'Données Figures'!B17-'Données Figures'!A17)/'Données Figures'!A17</f>
        <v>-0.4</v>
      </c>
      <c r="F17" s="14">
        <f>Exemple!$B$11*'Données Figures'!D17+Exemple!$B$14*'Données Figures'!E17</f>
        <v>0.60000000000000009</v>
      </c>
      <c r="G17" s="12">
        <f>(Exemple!$B$11*('Données Figures'!D17-'Données Figures'!F17)^2+Exemple!$B$14*('Données Figures'!E17-'Données Figures'!F17)^2)^0.5</f>
        <v>1</v>
      </c>
    </row>
    <row r="18" spans="1:7" x14ac:dyDescent="0.25">
      <c r="A18" s="11">
        <v>35</v>
      </c>
      <c r="B18" s="11">
        <f>Exemple!$B$6-'Données Figures'!A18</f>
        <v>65</v>
      </c>
      <c r="C18" s="12">
        <f t="shared" si="0"/>
        <v>0.65</v>
      </c>
      <c r="D18" s="13">
        <f>(Exemple!$B$7+Exemple!$B$10-'Données Figures'!B18-Exemple!B$21*'Données Figures'!B18-'Données Figures'!A18)/'Données Figures'!A18</f>
        <v>1.8142857142857143</v>
      </c>
      <c r="E18" s="13">
        <f>(Exemple!$B$7+Exemple!$B$13-'Données Figures'!B18-Exemple!$B$21*'Données Figures'!B18-'Données Figures'!A18)/'Données Figures'!A18</f>
        <v>-0.47142857142857142</v>
      </c>
      <c r="F18" s="14">
        <f>Exemple!$B$11*'Données Figures'!D18+Exemple!$B$14*'Données Figures'!E18</f>
        <v>0.67142857142857149</v>
      </c>
      <c r="G18" s="12">
        <f>(Exemple!$B$11*('Données Figures'!D18-'Données Figures'!F18)^2+Exemple!$B$14*('Données Figures'!E18-'Données Figures'!F18)^2)^0.5</f>
        <v>1.1428571428571428</v>
      </c>
    </row>
    <row r="19" spans="1:7" x14ac:dyDescent="0.25">
      <c r="A19" s="11">
        <v>30</v>
      </c>
      <c r="B19" s="11">
        <f>Exemple!$B$6-'Données Figures'!A19</f>
        <v>70</v>
      </c>
      <c r="C19" s="12">
        <f t="shared" si="0"/>
        <v>0.7</v>
      </c>
      <c r="D19" s="13">
        <f>(Exemple!$B$7+Exemple!$B$10-'Données Figures'!B19-Exemple!B$21*'Données Figures'!B19-'Données Figures'!A19)/'Données Figures'!A19</f>
        <v>2.1</v>
      </c>
      <c r="E19" s="13">
        <f>(Exemple!$B$7+Exemple!$B$13-'Données Figures'!B19-Exemple!$B$21*'Données Figures'!B19-'Données Figures'!A19)/'Données Figures'!A19</f>
        <v>-0.56666666666666665</v>
      </c>
      <c r="F19" s="14">
        <f>Exemple!$B$11*'Données Figures'!D19+Exemple!$B$14*'Données Figures'!E19</f>
        <v>0.76666666666666672</v>
      </c>
      <c r="G19" s="12">
        <f>(Exemple!$B$11*('Données Figures'!D19-'Données Figures'!F19)^2+Exemple!$B$14*('Données Figures'!E19-'Données Figures'!F19)^2)^0.5</f>
        <v>1.3333333333333335</v>
      </c>
    </row>
    <row r="20" spans="1:7" x14ac:dyDescent="0.25">
      <c r="A20" s="11">
        <v>25</v>
      </c>
      <c r="B20" s="11">
        <f>Exemple!$B$6-'Données Figures'!A20</f>
        <v>75</v>
      </c>
      <c r="C20" s="12">
        <f t="shared" si="0"/>
        <v>0.75</v>
      </c>
      <c r="D20" s="13">
        <f>(Exemple!$B$7+Exemple!$B$10-'Données Figures'!B20-Exemple!B$21*'Données Figures'!B20-'Données Figures'!A20)/'Données Figures'!A20</f>
        <v>2.5</v>
      </c>
      <c r="E20" s="13">
        <f>(Exemple!$B$7+Exemple!$B$13-'Données Figures'!B20-Exemple!$B$21*'Données Figures'!B20-'Données Figures'!A20)/'Données Figures'!A20</f>
        <v>-0.7</v>
      </c>
      <c r="F20" s="14">
        <f>Exemple!$B$11*'Données Figures'!D20+Exemple!$B$14*'Données Figures'!E20</f>
        <v>0.9</v>
      </c>
      <c r="G20" s="12">
        <f>(Exemple!$B$11*('Données Figures'!D20-'Données Figures'!F20)^2+Exemple!$B$14*('Données Figures'!E20-'Données Figures'!F20)^2)^0.5</f>
        <v>1.6</v>
      </c>
    </row>
    <row r="21" spans="1:7" x14ac:dyDescent="0.25">
      <c r="A21" s="11">
        <v>20</v>
      </c>
      <c r="B21" s="11">
        <f>Exemple!$B$6-'Données Figures'!A21</f>
        <v>80</v>
      </c>
      <c r="C21" s="12">
        <f t="shared" si="0"/>
        <v>0.8</v>
      </c>
      <c r="D21" s="13">
        <f>(Exemple!$B$7+Exemple!$B$10-'Données Figures'!B21-Exemple!B$21*'Données Figures'!B21-'Données Figures'!A21)/'Données Figures'!A21</f>
        <v>3.1</v>
      </c>
      <c r="E21" s="13">
        <f>(Exemple!$B$7+Exemple!$B$13-'Données Figures'!B21-Exemple!$B$21*'Données Figures'!B21-'Données Figures'!A21)/'Données Figures'!A21</f>
        <v>-0.9</v>
      </c>
      <c r="F21" s="14">
        <f>Exemple!$B$11*'Données Figures'!D21+Exemple!$B$14*'Données Figures'!E21</f>
        <v>1.1000000000000001</v>
      </c>
      <c r="G21" s="12">
        <f>(Exemple!$B$11*('Données Figures'!D21-'Données Figures'!F21)^2+Exemple!$B$14*('Données Figures'!E21-'Données Figures'!F21)^2)^0.5</f>
        <v>2</v>
      </c>
    </row>
    <row r="22" spans="1:7" x14ac:dyDescent="0.25">
      <c r="A22" s="11">
        <v>15</v>
      </c>
      <c r="B22" s="11">
        <f>Exemple!$B$6-'Données Figures'!A22</f>
        <v>85</v>
      </c>
      <c r="C22" s="12">
        <f t="shared" si="0"/>
        <v>0.85</v>
      </c>
      <c r="D22" s="13">
        <f>(Exemple!$B$7+Exemple!$B$10-'Données Figures'!B22-Exemple!B$21*'Données Figures'!B22-'Données Figures'!A22)/'Données Figures'!A22</f>
        <v>4.0999999999999996</v>
      </c>
      <c r="E22" s="13">
        <f>(Exemple!$B$7+Exemple!$B$13-'Données Figures'!B22-Exemple!$B$21*'Données Figures'!B22-'Données Figures'!A22)/'Données Figures'!A22</f>
        <v>-1.2333333333333334</v>
      </c>
      <c r="F22" s="14">
        <f>Exemple!$B$11*'Données Figures'!D22+Exemple!$B$14*'Données Figures'!E22</f>
        <v>1.4333333333333331</v>
      </c>
      <c r="G22" s="12">
        <f>(Exemple!$B$11*('Données Figures'!D22-'Données Figures'!F22)^2+Exemple!$B$14*('Données Figures'!E22-'Données Figures'!F22)^2)^0.5</f>
        <v>2.6666666666666665</v>
      </c>
    </row>
    <row r="23" spans="1:7" x14ac:dyDescent="0.25">
      <c r="A23" s="11">
        <v>10</v>
      </c>
      <c r="B23" s="11">
        <f>Exemple!$B$6-'Données Figures'!A23</f>
        <v>90</v>
      </c>
      <c r="C23" s="12">
        <f t="shared" si="0"/>
        <v>0.9</v>
      </c>
      <c r="D23" s="13">
        <f>(Exemple!$B$7+Exemple!$B$10-'Données Figures'!B23-Exemple!B$21*'Données Figures'!B23-'Données Figures'!A23)/'Données Figures'!A23</f>
        <v>6.1</v>
      </c>
      <c r="E23" s="13">
        <f>(Exemple!$B$7+Exemple!$B$13-'Données Figures'!B23-Exemple!$B$21*'Données Figures'!B23-'Données Figures'!A23)/'Données Figures'!A23</f>
        <v>-1.9</v>
      </c>
      <c r="F23" s="14">
        <f>Exemple!$B$11*'Données Figures'!D23+Exemple!$B$14*'Données Figures'!E23</f>
        <v>2.0999999999999996</v>
      </c>
      <c r="G23" s="12">
        <f>(Exemple!$B$11*('Données Figures'!D23-'Données Figures'!F23)^2+Exemple!$B$14*('Données Figures'!E23-'Données Figures'!F23)^2)^0.5</f>
        <v>4</v>
      </c>
    </row>
    <row r="24" spans="1:7" x14ac:dyDescent="0.25">
      <c r="A24" s="11">
        <v>5</v>
      </c>
      <c r="B24" s="11">
        <f>Exemple!$B$6-'Données Figures'!A24</f>
        <v>95</v>
      </c>
      <c r="C24" s="12">
        <f t="shared" si="0"/>
        <v>0.95</v>
      </c>
      <c r="D24" s="13">
        <f>(Exemple!$B$7+Exemple!$B$10-'Données Figures'!B24-Exemple!B$21*'Données Figures'!B24-'Données Figures'!A24)/'Données Figures'!A24</f>
        <v>12.1</v>
      </c>
      <c r="E24" s="13">
        <f>(Exemple!$B$7+Exemple!$B$13-'Données Figures'!B24-Exemple!$B$21*'Données Figures'!B24-'Données Figures'!A24)/'Données Figures'!A24</f>
        <v>-3.9</v>
      </c>
      <c r="F24" s="14">
        <f>Exemple!$B$11*'Données Figures'!D24+Exemple!$B$14*'Données Figures'!E24</f>
        <v>4.0999999999999996</v>
      </c>
      <c r="G24" s="12">
        <f>(Exemple!$B$11*('Données Figures'!D24-'Données Figures'!F24)^2+Exemple!$B$14*('Données Figures'!E24-'Données Figures'!F24)^2)^0.5</f>
        <v>8</v>
      </c>
    </row>
    <row r="25" spans="1:7" x14ac:dyDescent="0.25">
      <c r="A25" s="11">
        <v>1</v>
      </c>
      <c r="B25" s="11">
        <f>Exemple!$B$6-'Données Figures'!A25</f>
        <v>99</v>
      </c>
      <c r="C25" s="12">
        <f t="shared" si="0"/>
        <v>0.99</v>
      </c>
      <c r="D25" s="13">
        <f>(Exemple!$B$7+Exemple!$B$10-'Données Figures'!B25-Exemple!B$21*'Données Figures'!B25-'Données Figures'!A25)/'Données Figures'!A25</f>
        <v>60.1</v>
      </c>
      <c r="E25" s="13">
        <f>(Exemple!$B$7+Exemple!$B$13-'Données Figures'!B25-Exemple!$B$21*'Données Figures'!B25-'Données Figures'!A25)/'Données Figures'!A25</f>
        <v>-19.899999999999999</v>
      </c>
      <c r="F25" s="14">
        <f>Exemple!$B$11*'Données Figures'!D25+Exemple!$B$14*'Données Figures'!E25</f>
        <v>20.100000000000001</v>
      </c>
      <c r="G25" s="12">
        <f>(Exemple!$B$11*('Données Figures'!D25-'Données Figures'!F25)^2+Exemple!$B$14*('Données Figures'!E25-'Données Figures'!F25)^2)^0.5</f>
        <v>40</v>
      </c>
    </row>
  </sheetData>
  <mergeCells count="4">
    <mergeCell ref="D3:F3"/>
    <mergeCell ref="C3:C4"/>
    <mergeCell ref="G3:G4"/>
    <mergeCell ref="A3:B3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4</vt:i4>
      </vt:variant>
    </vt:vector>
  </HeadingPairs>
  <TitlesOfParts>
    <vt:vector size="6" baseType="lpstr">
      <vt:lpstr>Exemple</vt:lpstr>
      <vt:lpstr>Données Figures</vt:lpstr>
      <vt:lpstr>Rentabilité (1)</vt:lpstr>
      <vt:lpstr>Rentabilité (2)</vt:lpstr>
      <vt:lpstr>Risque</vt:lpstr>
      <vt:lpstr>Relation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Longin</dc:creator>
  <cp:lastModifiedBy>Longin</cp:lastModifiedBy>
  <dcterms:created xsi:type="dcterms:W3CDTF">2008-01-11T22:32:39Z</dcterms:created>
  <dcterms:modified xsi:type="dcterms:W3CDTF">2022-06-05T21:55:09Z</dcterms:modified>
</cp:coreProperties>
</file>